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-CONTABILIDAD\Cuenta Publica\2025\IF CUENTA PÚBLICA 2025 SOC M29\Formatos Cuenta Pública\"/>
    </mc:Choice>
  </mc:AlternateContent>
  <xr:revisionPtr revIDLastSave="0" documentId="13_ncr:1_{46ACAE3A-84C4-4DBD-928F-A869FDFA62F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7" l="1"/>
  <c r="C133" i="7"/>
  <c r="B133" i="7"/>
  <c r="D22" i="10" l="1"/>
  <c r="D10" i="9"/>
  <c r="C10" i="9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B58" i="7"/>
  <c r="C58" i="7"/>
  <c r="D58" i="6" l="1"/>
  <c r="B28" i="6" l="1"/>
  <c r="C28" i="6"/>
  <c r="D61" i="9" l="1"/>
  <c r="C61" i="9"/>
  <c r="D55" i="9"/>
  <c r="D56" i="9"/>
  <c r="D57" i="9"/>
  <c r="D58" i="9"/>
  <c r="D59" i="9"/>
  <c r="D60" i="9"/>
  <c r="D54" i="9"/>
  <c r="D46" i="9"/>
  <c r="D47" i="9"/>
  <c r="D48" i="9"/>
  <c r="D49" i="9"/>
  <c r="D50" i="9"/>
  <c r="D51" i="9"/>
  <c r="D52" i="9"/>
  <c r="D45" i="9"/>
  <c r="D28" i="9"/>
  <c r="D21" i="9"/>
  <c r="D22" i="9"/>
  <c r="D23" i="9"/>
  <c r="D24" i="9"/>
  <c r="D25" i="9"/>
  <c r="D26" i="9"/>
  <c r="D20" i="9"/>
  <c r="D12" i="9"/>
  <c r="D13" i="9"/>
  <c r="D14" i="9"/>
  <c r="D15" i="9"/>
  <c r="D16" i="9"/>
  <c r="D17" i="9"/>
  <c r="D18" i="9"/>
  <c r="D11" i="9"/>
  <c r="D149" i="7"/>
  <c r="D145" i="7"/>
  <c r="D135" i="7"/>
  <c r="D136" i="7"/>
  <c r="D134" i="7"/>
  <c r="D125" i="7"/>
  <c r="D126" i="7"/>
  <c r="D127" i="7"/>
  <c r="D128" i="7"/>
  <c r="D129" i="7"/>
  <c r="D130" i="7"/>
  <c r="D131" i="7"/>
  <c r="D132" i="7"/>
  <c r="D124" i="7"/>
  <c r="D115" i="7"/>
  <c r="D116" i="7"/>
  <c r="D117" i="7"/>
  <c r="D118" i="7"/>
  <c r="D119" i="7"/>
  <c r="D120" i="7"/>
  <c r="D121" i="7"/>
  <c r="D122" i="7"/>
  <c r="D114" i="7"/>
  <c r="D105" i="7"/>
  <c r="D106" i="7"/>
  <c r="D107" i="7"/>
  <c r="D108" i="7"/>
  <c r="D109" i="7"/>
  <c r="D110" i="7"/>
  <c r="D111" i="7"/>
  <c r="D112" i="7"/>
  <c r="D104" i="7"/>
  <c r="D95" i="7"/>
  <c r="D96" i="7"/>
  <c r="D97" i="7"/>
  <c r="D98" i="7"/>
  <c r="D99" i="7"/>
  <c r="D100" i="7"/>
  <c r="D101" i="7"/>
  <c r="D102" i="7"/>
  <c r="D94" i="7"/>
  <c r="D74" i="7"/>
  <c r="D70" i="7"/>
  <c r="D60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D11" i="7"/>
  <c r="D47" i="6"/>
  <c r="D48" i="6"/>
  <c r="D49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0" i="6"/>
  <c r="D11" i="6"/>
  <c r="D12" i="6"/>
  <c r="D13" i="6"/>
  <c r="D14" i="6"/>
  <c r="D15" i="6"/>
  <c r="D9" i="6"/>
  <c r="G10" i="10" l="1"/>
  <c r="G28" i="9"/>
  <c r="G26" i="9"/>
  <c r="G25" i="9"/>
  <c r="G24" i="9"/>
  <c r="G23" i="9"/>
  <c r="G22" i="9"/>
  <c r="G21" i="9"/>
  <c r="G20" i="9"/>
  <c r="F28" i="7" l="1"/>
  <c r="E28" i="7"/>
  <c r="E38" i="7"/>
  <c r="F38" i="7"/>
  <c r="G56" i="9" l="1"/>
  <c r="G58" i="9"/>
  <c r="G48" i="9"/>
  <c r="G50" i="9"/>
  <c r="D62" i="9"/>
  <c r="G62" i="9" s="1"/>
  <c r="G60" i="9"/>
  <c r="G59" i="9"/>
  <c r="G57" i="9"/>
  <c r="G55" i="9"/>
  <c r="G54" i="9"/>
  <c r="G52" i="9"/>
  <c r="G51" i="9"/>
  <c r="G49" i="9"/>
  <c r="G47" i="9"/>
  <c r="G46" i="9"/>
  <c r="G45" i="9"/>
  <c r="G12" i="9"/>
  <c r="G13" i="9"/>
  <c r="G14" i="9"/>
  <c r="G15" i="9"/>
  <c r="G16" i="9"/>
  <c r="G17" i="9"/>
  <c r="G18" i="9"/>
  <c r="G11" i="9"/>
  <c r="D39" i="8"/>
  <c r="G39" i="8" s="1"/>
  <c r="D11" i="8"/>
  <c r="G11" i="8" s="1"/>
  <c r="D12" i="8"/>
  <c r="G12" i="8" s="1"/>
  <c r="D13" i="8"/>
  <c r="G13" i="8" s="1"/>
  <c r="D14" i="8"/>
  <c r="G14" i="8" s="1"/>
  <c r="D15" i="8"/>
  <c r="G15" i="8" s="1"/>
  <c r="D16" i="8"/>
  <c r="G16" i="8" s="1"/>
  <c r="D17" i="8"/>
  <c r="G17" i="8" s="1"/>
  <c r="D18" i="8"/>
  <c r="G18" i="8" s="1"/>
  <c r="D19" i="8"/>
  <c r="G19" i="8" s="1"/>
  <c r="D20" i="8"/>
  <c r="G20" i="8" s="1"/>
  <c r="D21" i="8"/>
  <c r="G21" i="8" s="1"/>
  <c r="D22" i="8"/>
  <c r="G22" i="8" s="1"/>
  <c r="D23" i="8"/>
  <c r="G23" i="8" s="1"/>
  <c r="D24" i="8"/>
  <c r="G24" i="8" s="1"/>
  <c r="D25" i="8"/>
  <c r="G25" i="8" s="1"/>
  <c r="D26" i="8"/>
  <c r="G26" i="8" s="1"/>
  <c r="D27" i="8"/>
  <c r="G27" i="8" s="1"/>
  <c r="D28" i="8"/>
  <c r="G28" i="8" s="1"/>
  <c r="D29" i="8"/>
  <c r="G29" i="8" s="1"/>
  <c r="D30" i="8"/>
  <c r="G30" i="8" s="1"/>
  <c r="D31" i="8"/>
  <c r="G31" i="8" s="1"/>
  <c r="D32" i="8"/>
  <c r="G32" i="8" s="1"/>
  <c r="D33" i="8"/>
  <c r="G33" i="8" s="1"/>
  <c r="D34" i="8"/>
  <c r="G34" i="8" s="1"/>
  <c r="D35" i="8"/>
  <c r="G35" i="8" s="1"/>
  <c r="D36" i="8"/>
  <c r="G36" i="8" s="1"/>
  <c r="D10" i="8"/>
  <c r="G10" i="8" s="1"/>
  <c r="D148" i="7"/>
  <c r="D147" i="7"/>
  <c r="D144" i="7"/>
  <c r="D143" i="7"/>
  <c r="D142" i="7"/>
  <c r="D141" i="7"/>
  <c r="D140" i="7"/>
  <c r="D139" i="7"/>
  <c r="D138" i="7"/>
  <c r="D103" i="7"/>
  <c r="D92" i="7"/>
  <c r="D91" i="7"/>
  <c r="D90" i="7"/>
  <c r="D89" i="7"/>
  <c r="D88" i="7"/>
  <c r="D87" i="7"/>
  <c r="D86" i="7"/>
  <c r="D69" i="7"/>
  <c r="D68" i="7"/>
  <c r="D67" i="7"/>
  <c r="D66" i="7"/>
  <c r="D65" i="7"/>
  <c r="D64" i="7"/>
  <c r="D63" i="7"/>
  <c r="F6" i="2" l="1"/>
  <c r="E6" i="2"/>
  <c r="A2" i="25"/>
  <c r="A2" i="22"/>
  <c r="E29" i="19"/>
  <c r="F29" i="19"/>
  <c r="G18" i="19"/>
  <c r="G29" i="19" s="1"/>
  <c r="F18" i="19"/>
  <c r="E18" i="19"/>
  <c r="D18" i="19"/>
  <c r="D29" i="19" s="1"/>
  <c r="C18" i="19"/>
  <c r="C29" i="19" s="1"/>
  <c r="B18" i="19"/>
  <c r="B29" i="19" s="1"/>
  <c r="A2" i="20"/>
  <c r="G7" i="19"/>
  <c r="F7" i="19"/>
  <c r="E7" i="19"/>
  <c r="D7" i="19"/>
  <c r="C7" i="19"/>
  <c r="B7" i="19"/>
  <c r="A2" i="19"/>
  <c r="E7" i="16"/>
  <c r="F7" i="16"/>
  <c r="G7" i="16"/>
  <c r="E21" i="16"/>
  <c r="F21" i="16"/>
  <c r="G21" i="16"/>
  <c r="E28" i="16"/>
  <c r="F28" i="16"/>
  <c r="G28" i="16"/>
  <c r="A2" i="16"/>
  <c r="G31" i="16" l="1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C9" i="10"/>
  <c r="E9" i="10" l="1"/>
  <c r="D9" i="10"/>
  <c r="F9" i="10"/>
  <c r="B12" i="10" l="1"/>
  <c r="B9" i="10" s="1"/>
  <c r="C71" i="9"/>
  <c r="D71" i="9"/>
  <c r="E71" i="9"/>
  <c r="F71" i="9"/>
  <c r="G71" i="9"/>
  <c r="E61" i="9"/>
  <c r="F61" i="9"/>
  <c r="G61" i="9"/>
  <c r="C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E10" i="9"/>
  <c r="F10" i="9"/>
  <c r="G10" i="9"/>
  <c r="B7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8" i="8"/>
  <c r="C57" i="8" s="1"/>
  <c r="D38" i="8"/>
  <c r="E38" i="8"/>
  <c r="F38" i="8"/>
  <c r="G38" i="8"/>
  <c r="B38" i="8"/>
  <c r="B57" i="8" s="1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18" i="7"/>
  <c r="E10" i="7"/>
  <c r="D150" i="7"/>
  <c r="D146" i="7"/>
  <c r="D137" i="7"/>
  <c r="D123" i="7"/>
  <c r="D113" i="7"/>
  <c r="D93" i="7"/>
  <c r="D85" i="7"/>
  <c r="D75" i="7"/>
  <c r="D71" i="7"/>
  <c r="D62" i="7"/>
  <c r="D48" i="7"/>
  <c r="D38" i="7"/>
  <c r="D28" i="7"/>
  <c r="D18" i="7"/>
  <c r="D10" i="7"/>
  <c r="C150" i="7"/>
  <c r="C146" i="7"/>
  <c r="C137" i="7"/>
  <c r="C123" i="7"/>
  <c r="C113" i="7"/>
  <c r="C103" i="7"/>
  <c r="C93" i="7"/>
  <c r="C85" i="7"/>
  <c r="C75" i="7"/>
  <c r="C71" i="7"/>
  <c r="C62" i="7"/>
  <c r="C48" i="7"/>
  <c r="C38" i="7"/>
  <c r="C28" i="7"/>
  <c r="C18" i="7"/>
  <c r="C10" i="7"/>
  <c r="B150" i="7"/>
  <c r="B146" i="7"/>
  <c r="B137" i="7"/>
  <c r="B123" i="7"/>
  <c r="B113" i="7"/>
  <c r="B103" i="7"/>
  <c r="B93" i="7"/>
  <c r="B85" i="7"/>
  <c r="B75" i="7"/>
  <c r="B71" i="7"/>
  <c r="B62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16" i="6"/>
  <c r="C41" i="6" s="1"/>
  <c r="B75" i="6"/>
  <c r="B67" i="6"/>
  <c r="B59" i="6"/>
  <c r="B54" i="6"/>
  <c r="B45" i="6"/>
  <c r="B37" i="6"/>
  <c r="B35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C55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41" i="6" l="1"/>
  <c r="C8" i="3"/>
  <c r="C20" i="3" s="1"/>
  <c r="E65" i="6"/>
  <c r="G71" i="7"/>
  <c r="D53" i="9"/>
  <c r="E47" i="2"/>
  <c r="E59" i="2" s="1"/>
  <c r="F47" i="2"/>
  <c r="F59" i="2" s="1"/>
  <c r="F79" i="2"/>
  <c r="C65" i="6"/>
  <c r="C70" i="6" s="1"/>
  <c r="F65" i="6"/>
  <c r="E57" i="8"/>
  <c r="E84" i="7"/>
  <c r="C9" i="9"/>
  <c r="F57" i="8"/>
  <c r="G146" i="7"/>
  <c r="G62" i="7"/>
  <c r="G28" i="7"/>
  <c r="C9" i="7"/>
  <c r="D41" i="6"/>
  <c r="G28" i="6"/>
  <c r="E79" i="2"/>
  <c r="K20" i="4"/>
  <c r="E20" i="4"/>
  <c r="I20" i="4"/>
  <c r="C43" i="9"/>
  <c r="B43" i="9"/>
  <c r="D9" i="9"/>
  <c r="E9" i="9"/>
  <c r="G9" i="9"/>
  <c r="B9" i="9"/>
  <c r="D43" i="9"/>
  <c r="E43" i="9"/>
  <c r="G43" i="9"/>
  <c r="D57" i="8"/>
  <c r="G57" i="8"/>
  <c r="G123" i="7"/>
  <c r="B84" i="7"/>
  <c r="C84" i="7"/>
  <c r="G18" i="7"/>
  <c r="G38" i="7"/>
  <c r="G75" i="7"/>
  <c r="G93" i="7"/>
  <c r="G133" i="7"/>
  <c r="G150" i="7"/>
  <c r="B9" i="7"/>
  <c r="E9" i="7"/>
  <c r="F84" i="7"/>
  <c r="G113" i="7"/>
  <c r="G137" i="7"/>
  <c r="B41" i="6"/>
  <c r="B65" i="6"/>
  <c r="G54" i="6"/>
  <c r="D65" i="6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G45" i="6"/>
  <c r="G16" i="6"/>
  <c r="G37" i="6"/>
  <c r="F70" i="6" l="1"/>
  <c r="E70" i="6"/>
  <c r="F81" i="2"/>
  <c r="E81" i="2"/>
  <c r="G65" i="6"/>
  <c r="E159" i="7"/>
  <c r="F159" i="7"/>
  <c r="G77" i="9"/>
  <c r="E77" i="9"/>
  <c r="D77" i="9"/>
  <c r="C77" i="9"/>
  <c r="B159" i="7"/>
  <c r="C159" i="7"/>
  <c r="B70" i="6"/>
  <c r="D70" i="6"/>
  <c r="G41" i="6"/>
  <c r="G42" i="6" s="1"/>
  <c r="B77" i="9"/>
  <c r="F77" i="9"/>
  <c r="G84" i="7"/>
  <c r="G70" i="6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84" i="7"/>
  <c r="G59" i="7"/>
  <c r="G58" i="7" s="1"/>
  <c r="G9" i="7" s="1"/>
  <c r="G159" i="7" s="1"/>
  <c r="D58" i="7"/>
  <c r="D9" i="7" s="1"/>
  <c r="D159" i="7" l="1"/>
</calcChain>
</file>

<file path=xl/sharedStrings.xml><?xml version="1.0" encoding="utf-8"?>
<sst xmlns="http://schemas.openxmlformats.org/spreadsheetml/2006/main" count="1051" uniqueCount="622">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</sst>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>
      <alignment vertical="center" wrapText="1"/>
    </xf>
    <xf numFmtId="4" fontId="0" fillId="0" borderId="0" xfId="0" applyNumberFormat="1"/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3" fontId="1" fillId="0" borderId="8" xfId="8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center" vertical="center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indent="6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0" fontId="0" fillId="0" borderId="0" xfId="0"/>
    <xf numFmtId="166" fontId="1" fillId="0" borderId="14" xfId="10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2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2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2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2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1" fillId="0" borderId="14" xfId="18" applyNumberFormat="1" applyFont="1" applyFill="1" applyBorder="1" applyAlignment="1" applyProtection="1">
      <alignment horizontal="right" vertical="center"/>
      <protection locked="0"/>
    </xf>
    <xf numFmtId="3" fontId="1" fillId="0" borderId="14" xfId="18" applyNumberFormat="1" applyFont="1" applyFill="1" applyBorder="1" applyAlignment="1" applyProtection="1">
      <alignment horizontal="right" vertical="center"/>
      <protection locked="0"/>
    </xf>
    <xf numFmtId="3" fontId="1" fillId="0" borderId="14" xfId="18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6" fontId="2" fillId="0" borderId="14" xfId="18" applyNumberFormat="1" applyFont="1" applyFill="1" applyBorder="1" applyAlignment="1" applyProtection="1">
      <alignment horizontal="right" vertical="center"/>
      <protection locked="0"/>
    </xf>
    <xf numFmtId="166" fontId="0" fillId="2" borderId="16" xfId="18" applyNumberFormat="1" applyFont="1" applyFill="1" applyBorder="1" applyAlignment="1">
      <alignment horizontal="right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2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2" xfId="5" xr:uid="{00000000-0005-0000-0000-000001000000}"/>
    <cellStyle name="Millares 2 2" xfId="14" xr:uid="{00000000-0005-0000-0000-000001000000}"/>
    <cellStyle name="Millares 3" xfId="8" xr:uid="{00000000-0005-0000-0000-000002000000}"/>
    <cellStyle name="Millares 3 2" xfId="15" xr:uid="{00000000-0005-0000-0000-000002000000}"/>
    <cellStyle name="Millares 4" xfId="9" xr:uid="{00000000-0005-0000-0000-000003000000}"/>
    <cellStyle name="Millares 4 2" xfId="16" xr:uid="{00000000-0005-0000-0000-000003000000}"/>
    <cellStyle name="Millares 5" xfId="10" xr:uid="{00000000-0005-0000-0000-000036000000}"/>
    <cellStyle name="Millares 5 2" xfId="17" xr:uid="{00000000-0005-0000-0000-000036000000}"/>
    <cellStyle name="Millares 6" xfId="11" xr:uid="{00000000-0005-0000-0000-000037000000}"/>
    <cellStyle name="Millares 7" xfId="12" xr:uid="{00000000-0005-0000-0000-000033000000}"/>
    <cellStyle name="Millares 8" xfId="18" xr:uid="{00000000-0005-0000-0000-00003E000000}"/>
    <cellStyle name="Millares 9" xfId="19" xr:uid="{00000000-0005-0000-0000-00003F000000}"/>
    <cellStyle name="Normal" xfId="0" builtinId="0"/>
    <cellStyle name="Normal 2" xfId="3" xr:uid="{00000000-0005-0000-0000-000005000000}"/>
    <cellStyle name="Normal 2 2" xfId="2" xr:uid="{00000000-0005-0000-0000-000006000000}"/>
    <cellStyle name="Normal 2 3" xfId="7" xr:uid="{00000000-0005-0000-0000-000007000000}"/>
    <cellStyle name="Normal 2 4" xfId="13" xr:uid="{00000000-0005-0000-0000-000005000000}"/>
    <cellStyle name="Normal 3" xfId="6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topLeftCell="A55" zoomScale="75" zoomScaleNormal="75" workbookViewId="0">
      <selection activeCell="B48" sqref="B48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312" t="s">
        <v>0</v>
      </c>
      <c r="B1" s="313"/>
      <c r="C1" s="313"/>
      <c r="D1" s="313"/>
      <c r="E1" s="313"/>
      <c r="F1" s="314"/>
    </row>
    <row r="2" spans="1:6" ht="15" customHeight="1" x14ac:dyDescent="0.25">
      <c r="A2" s="108" t="s">
        <v>592</v>
      </c>
      <c r="B2" s="109"/>
      <c r="C2" s="109"/>
      <c r="D2" s="109"/>
      <c r="E2" s="109"/>
      <c r="F2" s="110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11" t="s">
        <v>620</v>
      </c>
      <c r="B4" s="112"/>
      <c r="C4" s="112"/>
      <c r="D4" s="112"/>
      <c r="E4" s="112"/>
      <c r="F4" s="113"/>
    </row>
    <row r="5" spans="1:6" ht="12.95" customHeight="1" x14ac:dyDescent="0.25">
      <c r="A5" s="114" t="s">
        <v>2</v>
      </c>
      <c r="B5" s="115"/>
      <c r="C5" s="115"/>
      <c r="D5" s="115"/>
      <c r="E5" s="115"/>
      <c r="F5" s="116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62">
        <f>SUM(B10:B16)</f>
        <v>143361019.13</v>
      </c>
      <c r="C9" s="162">
        <f>SUM(C10:C16)</f>
        <v>74275427.840000004</v>
      </c>
      <c r="D9" s="45" t="s">
        <v>12</v>
      </c>
      <c r="E9" s="162">
        <f>SUM(E10:E18)</f>
        <v>5011293.84</v>
      </c>
      <c r="F9" s="162">
        <f>SUM(F10:F18)</f>
        <v>5152661.83</v>
      </c>
    </row>
    <row r="10" spans="1:6" x14ac:dyDescent="0.25">
      <c r="A10" s="47" t="s">
        <v>13</v>
      </c>
      <c r="B10" s="217">
        <v>0</v>
      </c>
      <c r="C10" s="217">
        <v>0</v>
      </c>
      <c r="D10" s="47" t="s">
        <v>14</v>
      </c>
      <c r="E10" s="253">
        <v>6018.4</v>
      </c>
      <c r="F10" s="253">
        <v>87197.07</v>
      </c>
    </row>
    <row r="11" spans="1:6" x14ac:dyDescent="0.25">
      <c r="A11" s="47" t="s">
        <v>15</v>
      </c>
      <c r="B11" s="217">
        <v>91255787.829999998</v>
      </c>
      <c r="C11" s="217">
        <v>70548219.159999996</v>
      </c>
      <c r="D11" s="47" t="s">
        <v>16</v>
      </c>
      <c r="E11" s="253">
        <v>32409</v>
      </c>
      <c r="F11" s="253">
        <v>320143.44</v>
      </c>
    </row>
    <row r="12" spans="1:6" x14ac:dyDescent="0.25">
      <c r="A12" s="47" t="s">
        <v>17</v>
      </c>
      <c r="B12" s="217">
        <v>0</v>
      </c>
      <c r="C12" s="217">
        <v>0</v>
      </c>
      <c r="D12" s="47" t="s">
        <v>18</v>
      </c>
      <c r="E12" s="253">
        <v>-29.12</v>
      </c>
      <c r="F12" s="253">
        <v>714111.1</v>
      </c>
    </row>
    <row r="13" spans="1:6" x14ac:dyDescent="0.25">
      <c r="A13" s="47" t="s">
        <v>19</v>
      </c>
      <c r="B13" s="217">
        <v>52105231.299999997</v>
      </c>
      <c r="C13" s="217">
        <v>3727208.68</v>
      </c>
      <c r="D13" s="47" t="s">
        <v>20</v>
      </c>
      <c r="E13" s="253">
        <v>0</v>
      </c>
      <c r="F13" s="253">
        <v>0</v>
      </c>
    </row>
    <row r="14" spans="1:6" x14ac:dyDescent="0.25">
      <c r="A14" s="47" t="s">
        <v>21</v>
      </c>
      <c r="B14" s="217">
        <v>0</v>
      </c>
      <c r="C14" s="217">
        <v>0</v>
      </c>
      <c r="D14" s="47" t="s">
        <v>22</v>
      </c>
      <c r="E14" s="253">
        <v>24500</v>
      </c>
      <c r="F14" s="253">
        <v>8000</v>
      </c>
    </row>
    <row r="15" spans="1:6" x14ac:dyDescent="0.25">
      <c r="A15" s="47" t="s">
        <v>23</v>
      </c>
      <c r="B15" s="217">
        <v>0</v>
      </c>
      <c r="C15" s="217">
        <v>0</v>
      </c>
      <c r="D15" s="47" t="s">
        <v>24</v>
      </c>
      <c r="E15" s="253">
        <v>0</v>
      </c>
      <c r="F15" s="253">
        <v>0</v>
      </c>
    </row>
    <row r="16" spans="1:6" x14ac:dyDescent="0.25">
      <c r="A16" s="47" t="s">
        <v>25</v>
      </c>
      <c r="B16" s="217">
        <v>0</v>
      </c>
      <c r="C16" s="217">
        <v>0</v>
      </c>
      <c r="D16" s="47" t="s">
        <v>26</v>
      </c>
      <c r="E16" s="253">
        <v>-2228306.85</v>
      </c>
      <c r="F16" s="253">
        <v>-1890656.04</v>
      </c>
    </row>
    <row r="17" spans="1:6" x14ac:dyDescent="0.25">
      <c r="A17" s="45" t="s">
        <v>27</v>
      </c>
      <c r="B17" s="4">
        <f>SUM(B18:B24)</f>
        <v>4740452.2700000005</v>
      </c>
      <c r="C17" s="4">
        <f>SUM(C18:C24)</f>
        <v>4865366.3100000005</v>
      </c>
      <c r="D17" s="47" t="s">
        <v>28</v>
      </c>
      <c r="E17" s="253">
        <v>0</v>
      </c>
      <c r="F17" s="253">
        <v>0</v>
      </c>
    </row>
    <row r="18" spans="1:6" x14ac:dyDescent="0.25">
      <c r="A18" s="47" t="s">
        <v>29</v>
      </c>
      <c r="B18" s="218">
        <v>0</v>
      </c>
      <c r="C18" s="218">
        <v>0</v>
      </c>
      <c r="D18" s="47" t="s">
        <v>30</v>
      </c>
      <c r="E18" s="253">
        <v>7176702.4100000001</v>
      </c>
      <c r="F18" s="253">
        <v>5913866.2599999998</v>
      </c>
    </row>
    <row r="19" spans="1:6" x14ac:dyDescent="0.25">
      <c r="A19" s="47" t="s">
        <v>31</v>
      </c>
      <c r="B19" s="218">
        <v>-133.52000000000001</v>
      </c>
      <c r="C19" s="218">
        <v>-133.52000000000001</v>
      </c>
      <c r="D19" s="45" t="s">
        <v>32</v>
      </c>
      <c r="E19" s="120">
        <f>SUM(E20:E22)</f>
        <v>0</v>
      </c>
      <c r="F19" s="120">
        <f>SUM(F20:F22)</f>
        <v>0</v>
      </c>
    </row>
    <row r="20" spans="1:6" x14ac:dyDescent="0.25">
      <c r="A20" s="47" t="s">
        <v>33</v>
      </c>
      <c r="B20" s="218">
        <v>4043467.86</v>
      </c>
      <c r="C20" s="218">
        <v>4044416.85</v>
      </c>
      <c r="D20" s="47" t="s">
        <v>34</v>
      </c>
      <c r="E20" s="167">
        <v>0</v>
      </c>
      <c r="F20" s="167">
        <v>0</v>
      </c>
    </row>
    <row r="21" spans="1:6" x14ac:dyDescent="0.25">
      <c r="A21" s="47" t="s">
        <v>35</v>
      </c>
      <c r="B21" s="218">
        <v>183262.36</v>
      </c>
      <c r="C21" s="218">
        <v>0</v>
      </c>
      <c r="D21" s="47" t="s">
        <v>36</v>
      </c>
      <c r="E21" s="167">
        <v>0</v>
      </c>
      <c r="F21" s="167">
        <v>0</v>
      </c>
    </row>
    <row r="22" spans="1:6" x14ac:dyDescent="0.25">
      <c r="A22" s="47" t="s">
        <v>37</v>
      </c>
      <c r="B22" s="218">
        <v>0</v>
      </c>
      <c r="C22" s="218">
        <v>5500</v>
      </c>
      <c r="D22" s="47" t="s">
        <v>38</v>
      </c>
      <c r="E22" s="167">
        <v>0</v>
      </c>
      <c r="F22" s="167">
        <v>0</v>
      </c>
    </row>
    <row r="23" spans="1:6" x14ac:dyDescent="0.25">
      <c r="A23" s="47" t="s">
        <v>39</v>
      </c>
      <c r="B23" s="218">
        <v>0</v>
      </c>
      <c r="C23" s="218">
        <v>0</v>
      </c>
      <c r="D23" s="45" t="s">
        <v>40</v>
      </c>
      <c r="E23" s="120">
        <f>E24+E25</f>
        <v>0</v>
      </c>
      <c r="F23" s="120">
        <f>F24+F25</f>
        <v>0</v>
      </c>
    </row>
    <row r="24" spans="1:6" x14ac:dyDescent="0.25">
      <c r="A24" s="47" t="s">
        <v>41</v>
      </c>
      <c r="B24" s="218">
        <v>513855.57</v>
      </c>
      <c r="C24" s="218">
        <v>815582.98</v>
      </c>
      <c r="D24" s="47" t="s">
        <v>42</v>
      </c>
      <c r="E24" s="168">
        <v>0</v>
      </c>
      <c r="F24" s="168">
        <v>0</v>
      </c>
    </row>
    <row r="25" spans="1:6" x14ac:dyDescent="0.25">
      <c r="A25" s="45" t="s">
        <v>43</v>
      </c>
      <c r="B25" s="4">
        <f>SUM(B26:B30)</f>
        <v>62029710.68</v>
      </c>
      <c r="C25" s="4">
        <f>SUM(C26:C30)</f>
        <v>13712327.42</v>
      </c>
      <c r="D25" s="47" t="s">
        <v>44</v>
      </c>
      <c r="E25" s="168">
        <v>0</v>
      </c>
      <c r="F25" s="168">
        <v>0</v>
      </c>
    </row>
    <row r="26" spans="1:6" x14ac:dyDescent="0.25">
      <c r="A26" s="47" t="s">
        <v>45</v>
      </c>
      <c r="B26" s="219">
        <v>3879987.09</v>
      </c>
      <c r="C26" s="219">
        <v>682586.39</v>
      </c>
      <c r="D26" s="45" t="s">
        <v>46</v>
      </c>
      <c r="E26" s="169">
        <v>0</v>
      </c>
      <c r="F26" s="169">
        <v>0</v>
      </c>
    </row>
    <row r="27" spans="1:6" x14ac:dyDescent="0.25">
      <c r="A27" s="47" t="s">
        <v>47</v>
      </c>
      <c r="B27" s="219">
        <v>394647.34</v>
      </c>
      <c r="C27" s="219">
        <v>336705.34</v>
      </c>
      <c r="D27" s="45" t="s">
        <v>48</v>
      </c>
      <c r="E27" s="120">
        <f>SUM(E28:E30)</f>
        <v>0</v>
      </c>
      <c r="F27" s="120">
        <f>SUM(F28:F30)</f>
        <v>0</v>
      </c>
    </row>
    <row r="28" spans="1:6" x14ac:dyDescent="0.25">
      <c r="A28" s="47" t="s">
        <v>49</v>
      </c>
      <c r="B28" s="219">
        <v>0</v>
      </c>
      <c r="C28" s="219">
        <v>0</v>
      </c>
      <c r="D28" s="47" t="s">
        <v>50</v>
      </c>
      <c r="E28" s="170">
        <v>0</v>
      </c>
      <c r="F28" s="170">
        <v>0</v>
      </c>
    </row>
    <row r="29" spans="1:6" x14ac:dyDescent="0.25">
      <c r="A29" s="47" t="s">
        <v>51</v>
      </c>
      <c r="B29" s="219">
        <v>57755076.25</v>
      </c>
      <c r="C29" s="219">
        <v>12693035.689999999</v>
      </c>
      <c r="D29" s="47" t="s">
        <v>52</v>
      </c>
      <c r="E29" s="170">
        <v>0</v>
      </c>
      <c r="F29" s="170">
        <v>0</v>
      </c>
    </row>
    <row r="30" spans="1:6" x14ac:dyDescent="0.25">
      <c r="A30" s="47" t="s">
        <v>53</v>
      </c>
      <c r="B30" s="219">
        <v>0</v>
      </c>
      <c r="C30" s="219">
        <v>0</v>
      </c>
      <c r="D30" s="47" t="s">
        <v>54</v>
      </c>
      <c r="E30" s="170">
        <v>0</v>
      </c>
      <c r="F30" s="170">
        <v>0</v>
      </c>
    </row>
    <row r="31" spans="1:6" x14ac:dyDescent="0.25">
      <c r="A31" s="45" t="s">
        <v>55</v>
      </c>
      <c r="B31" s="160">
        <f>SUM(B32:B36)</f>
        <v>0</v>
      </c>
      <c r="C31" s="160">
        <f>SUM(C32:C36)</f>
        <v>0</v>
      </c>
      <c r="D31" s="45" t="s">
        <v>56</v>
      </c>
      <c r="E31" s="120">
        <f>SUM(E32:E37)</f>
        <v>0</v>
      </c>
      <c r="F31" s="120">
        <f>SUM(F32:F37)</f>
        <v>0</v>
      </c>
    </row>
    <row r="32" spans="1:6" x14ac:dyDescent="0.25">
      <c r="A32" s="47" t="s">
        <v>57</v>
      </c>
      <c r="B32" s="158">
        <v>0</v>
      </c>
      <c r="C32" s="158">
        <v>0</v>
      </c>
      <c r="D32" s="47" t="s">
        <v>58</v>
      </c>
      <c r="E32" s="120">
        <v>0</v>
      </c>
      <c r="F32" s="120">
        <v>0</v>
      </c>
    </row>
    <row r="33" spans="1:6" ht="14.45" customHeight="1" x14ac:dyDescent="0.25">
      <c r="A33" s="47" t="s">
        <v>59</v>
      </c>
      <c r="B33" s="158">
        <v>0</v>
      </c>
      <c r="C33" s="158">
        <v>0</v>
      </c>
      <c r="D33" s="47" t="s">
        <v>60</v>
      </c>
      <c r="E33" s="120">
        <v>0</v>
      </c>
      <c r="F33" s="120">
        <v>0</v>
      </c>
    </row>
    <row r="34" spans="1:6" ht="14.45" customHeight="1" x14ac:dyDescent="0.25">
      <c r="A34" s="47" t="s">
        <v>61</v>
      </c>
      <c r="B34" s="158">
        <v>0</v>
      </c>
      <c r="C34" s="158">
        <v>0</v>
      </c>
      <c r="D34" s="47" t="s">
        <v>62</v>
      </c>
      <c r="E34" s="120">
        <v>0</v>
      </c>
      <c r="F34" s="120">
        <v>0</v>
      </c>
    </row>
    <row r="35" spans="1:6" ht="14.45" customHeight="1" x14ac:dyDescent="0.25">
      <c r="A35" s="47" t="s">
        <v>63</v>
      </c>
      <c r="B35" s="158">
        <v>0</v>
      </c>
      <c r="C35" s="158">
        <v>0</v>
      </c>
      <c r="D35" s="47" t="s">
        <v>64</v>
      </c>
      <c r="E35" s="120">
        <v>0</v>
      </c>
      <c r="F35" s="120">
        <v>0</v>
      </c>
    </row>
    <row r="36" spans="1:6" ht="14.45" customHeight="1" x14ac:dyDescent="0.25">
      <c r="A36" s="47" t="s">
        <v>65</v>
      </c>
      <c r="B36" s="158">
        <v>0</v>
      </c>
      <c r="C36" s="158">
        <v>0</v>
      </c>
      <c r="D36" s="47" t="s">
        <v>66</v>
      </c>
      <c r="E36" s="120">
        <v>0</v>
      </c>
      <c r="F36" s="120">
        <v>0</v>
      </c>
    </row>
    <row r="37" spans="1:6" ht="14.45" customHeight="1" x14ac:dyDescent="0.25">
      <c r="A37" s="45" t="s">
        <v>67</v>
      </c>
      <c r="B37" s="160">
        <v>0</v>
      </c>
      <c r="C37" s="160">
        <v>0</v>
      </c>
      <c r="D37" s="47" t="s">
        <v>68</v>
      </c>
      <c r="E37" s="120">
        <v>0</v>
      </c>
      <c r="F37" s="120">
        <v>0</v>
      </c>
    </row>
    <row r="38" spans="1:6" x14ac:dyDescent="0.25">
      <c r="A38" s="45" t="s">
        <v>69</v>
      </c>
      <c r="B38" s="160">
        <f>SUM(B39:B40)</f>
        <v>0</v>
      </c>
      <c r="C38" s="160">
        <f>SUM(C39:C40)</f>
        <v>0</v>
      </c>
      <c r="D38" s="45" t="s">
        <v>70</v>
      </c>
      <c r="E38" s="120">
        <f>SUM(E39:E41)</f>
        <v>0</v>
      </c>
      <c r="F38" s="120">
        <f>SUM(F39:F41)</f>
        <v>0</v>
      </c>
    </row>
    <row r="39" spans="1:6" x14ac:dyDescent="0.25">
      <c r="A39" s="47" t="s">
        <v>71</v>
      </c>
      <c r="B39" s="159">
        <v>0</v>
      </c>
      <c r="C39" s="159">
        <v>0</v>
      </c>
      <c r="D39" s="47" t="s">
        <v>72</v>
      </c>
      <c r="E39" s="120">
        <v>0</v>
      </c>
      <c r="F39" s="120">
        <v>0</v>
      </c>
    </row>
    <row r="40" spans="1:6" x14ac:dyDescent="0.25">
      <c r="A40" s="47" t="s">
        <v>73</v>
      </c>
      <c r="B40" s="159">
        <v>0</v>
      </c>
      <c r="C40" s="159">
        <v>0</v>
      </c>
      <c r="D40" s="47" t="s">
        <v>74</v>
      </c>
      <c r="E40" s="120">
        <v>0</v>
      </c>
      <c r="F40" s="120">
        <v>0</v>
      </c>
    </row>
    <row r="41" spans="1:6" x14ac:dyDescent="0.25">
      <c r="A41" s="45" t="s">
        <v>75</v>
      </c>
      <c r="B41" s="161">
        <f>SUM(B42:B45)</f>
        <v>0</v>
      </c>
      <c r="C41" s="161">
        <f>SUM(C42:C45)</f>
        <v>0</v>
      </c>
      <c r="D41" s="47" t="s">
        <v>76</v>
      </c>
      <c r="E41" s="120">
        <v>0</v>
      </c>
      <c r="F41" s="120">
        <v>0</v>
      </c>
    </row>
    <row r="42" spans="1:6" x14ac:dyDescent="0.25">
      <c r="A42" s="47" t="s">
        <v>77</v>
      </c>
      <c r="B42" s="161">
        <v>0</v>
      </c>
      <c r="C42" s="161">
        <v>0</v>
      </c>
      <c r="D42" s="45" t="s">
        <v>78</v>
      </c>
      <c r="E42" s="120">
        <f>SUM(E43:E45)</f>
        <v>0</v>
      </c>
      <c r="F42" s="120">
        <f>SUM(F43:F45)</f>
        <v>0</v>
      </c>
    </row>
    <row r="43" spans="1:6" x14ac:dyDescent="0.25">
      <c r="A43" s="47" t="s">
        <v>79</v>
      </c>
      <c r="B43" s="161">
        <v>0</v>
      </c>
      <c r="C43" s="161">
        <v>0</v>
      </c>
      <c r="D43" s="47" t="s">
        <v>80</v>
      </c>
      <c r="E43" s="120">
        <v>0</v>
      </c>
      <c r="F43" s="120">
        <v>0</v>
      </c>
    </row>
    <row r="44" spans="1:6" x14ac:dyDescent="0.25">
      <c r="A44" s="47" t="s">
        <v>81</v>
      </c>
      <c r="B44" s="161">
        <v>0</v>
      </c>
      <c r="C44" s="161">
        <v>0</v>
      </c>
      <c r="D44" s="47" t="s">
        <v>82</v>
      </c>
      <c r="E44" s="120">
        <v>0</v>
      </c>
      <c r="F44" s="120">
        <v>0</v>
      </c>
    </row>
    <row r="45" spans="1:6" x14ac:dyDescent="0.25">
      <c r="A45" s="47" t="s">
        <v>83</v>
      </c>
      <c r="B45" s="161">
        <v>0</v>
      </c>
      <c r="C45" s="161">
        <v>0</v>
      </c>
      <c r="D45" s="47" t="s">
        <v>84</v>
      </c>
      <c r="E45" s="120">
        <v>0</v>
      </c>
      <c r="F45" s="120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162">
        <f>B9+B17+B25+B31+B37+B38+B41</f>
        <v>210131182.08000001</v>
      </c>
      <c r="C47" s="162">
        <f>C9+C17+C25+C31+C37+C38+C41</f>
        <v>92853121.570000008</v>
      </c>
      <c r="D47" s="2" t="s">
        <v>86</v>
      </c>
      <c r="E47" s="162">
        <f>E9+E19+E23+E26+E27+E31+E38+E42</f>
        <v>5011293.84</v>
      </c>
      <c r="F47" s="162">
        <f>F9+F19+F23+F26+F27+F31+F38+F42</f>
        <v>5152661.83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165"/>
      <c r="C49" s="165"/>
      <c r="D49" s="2" t="s">
        <v>88</v>
      </c>
      <c r="E49" s="48"/>
      <c r="F49" s="48"/>
    </row>
    <row r="50" spans="1:6" x14ac:dyDescent="0.25">
      <c r="A50" s="45" t="s">
        <v>89</v>
      </c>
      <c r="B50" s="220">
        <v>0</v>
      </c>
      <c r="C50" s="220">
        <v>0</v>
      </c>
      <c r="D50" s="45" t="s">
        <v>90</v>
      </c>
      <c r="E50" s="166">
        <v>0</v>
      </c>
      <c r="F50" s="166">
        <v>0</v>
      </c>
    </row>
    <row r="51" spans="1:6" x14ac:dyDescent="0.25">
      <c r="A51" s="45" t="s">
        <v>91</v>
      </c>
      <c r="B51" s="220">
        <v>0</v>
      </c>
      <c r="C51" s="220">
        <v>0</v>
      </c>
      <c r="D51" s="45" t="s">
        <v>92</v>
      </c>
      <c r="E51" s="166">
        <v>0</v>
      </c>
      <c r="F51" s="166">
        <v>0</v>
      </c>
    </row>
    <row r="52" spans="1:6" x14ac:dyDescent="0.25">
      <c r="A52" s="45" t="s">
        <v>93</v>
      </c>
      <c r="B52" s="220">
        <v>636349337.54999995</v>
      </c>
      <c r="C52" s="220">
        <v>642261829.73000002</v>
      </c>
      <c r="D52" s="45" t="s">
        <v>94</v>
      </c>
      <c r="E52" s="166">
        <v>0</v>
      </c>
      <c r="F52" s="166">
        <v>0</v>
      </c>
    </row>
    <row r="53" spans="1:6" x14ac:dyDescent="0.25">
      <c r="A53" s="45" t="s">
        <v>95</v>
      </c>
      <c r="B53" s="220">
        <v>139371699.08000001</v>
      </c>
      <c r="C53" s="220">
        <v>128042267.22</v>
      </c>
      <c r="D53" s="45" t="s">
        <v>96</v>
      </c>
      <c r="E53" s="166">
        <v>0</v>
      </c>
      <c r="F53" s="166">
        <v>0</v>
      </c>
    </row>
    <row r="54" spans="1:6" x14ac:dyDescent="0.25">
      <c r="A54" s="45" t="s">
        <v>97</v>
      </c>
      <c r="B54" s="220">
        <v>1910539.44</v>
      </c>
      <c r="C54" s="220">
        <v>1714878.68</v>
      </c>
      <c r="D54" s="45" t="s">
        <v>98</v>
      </c>
      <c r="E54" s="166">
        <v>0</v>
      </c>
      <c r="F54" s="166">
        <v>0</v>
      </c>
    </row>
    <row r="55" spans="1:6" x14ac:dyDescent="0.25">
      <c r="A55" s="45" t="s">
        <v>99</v>
      </c>
      <c r="B55" s="220">
        <v>-113375163.63</v>
      </c>
      <c r="C55" s="220">
        <v>-97894432.189999998</v>
      </c>
      <c r="D55" s="49" t="s">
        <v>100</v>
      </c>
      <c r="E55" s="166">
        <v>0</v>
      </c>
      <c r="F55" s="166">
        <v>0</v>
      </c>
    </row>
    <row r="56" spans="1:6" x14ac:dyDescent="0.25">
      <c r="A56" s="45" t="s">
        <v>101</v>
      </c>
      <c r="B56" s="220">
        <v>41621.93</v>
      </c>
      <c r="C56" s="220">
        <v>41621.93</v>
      </c>
      <c r="D56" s="44"/>
      <c r="E56" s="163"/>
      <c r="F56" s="163"/>
    </row>
    <row r="57" spans="1:6" x14ac:dyDescent="0.25">
      <c r="A57" s="45" t="s">
        <v>102</v>
      </c>
      <c r="B57" s="220">
        <v>0</v>
      </c>
      <c r="C57" s="220">
        <v>0</v>
      </c>
      <c r="D57" s="2" t="s">
        <v>103</v>
      </c>
      <c r="E57" s="162">
        <f>SUM(E50:E55)</f>
        <v>0</v>
      </c>
      <c r="F57" s="162">
        <f>SUM(F50:F55)</f>
        <v>0</v>
      </c>
    </row>
    <row r="58" spans="1:6" x14ac:dyDescent="0.25">
      <c r="A58" s="45" t="s">
        <v>104</v>
      </c>
      <c r="B58" s="220">
        <v>0</v>
      </c>
      <c r="C58" s="220">
        <v>0</v>
      </c>
      <c r="D58" s="44"/>
      <c r="E58" s="48"/>
      <c r="F58" s="48"/>
    </row>
    <row r="59" spans="1:6" x14ac:dyDescent="0.25">
      <c r="A59" s="44"/>
      <c r="B59" s="165"/>
      <c r="C59" s="165"/>
      <c r="D59" s="2" t="s">
        <v>105</v>
      </c>
      <c r="E59" s="162">
        <f>E47+E57</f>
        <v>5011293.84</v>
      </c>
      <c r="F59" s="162">
        <f>F47+F57</f>
        <v>5152661.83</v>
      </c>
    </row>
    <row r="60" spans="1:6" x14ac:dyDescent="0.25">
      <c r="A60" s="3" t="s">
        <v>106</v>
      </c>
      <c r="B60" s="162">
        <f>SUM(B50:B58)</f>
        <v>664298034.37</v>
      </c>
      <c r="C60" s="162">
        <f>SUM(C50:C58)</f>
        <v>674166165.37</v>
      </c>
      <c r="D60" s="44"/>
      <c r="E60" s="48"/>
      <c r="F60" s="48"/>
    </row>
    <row r="61" spans="1:6" x14ac:dyDescent="0.25">
      <c r="A61" s="44"/>
      <c r="B61" s="164"/>
      <c r="C61" s="164"/>
      <c r="D61" s="50" t="s">
        <v>107</v>
      </c>
      <c r="E61" s="48"/>
      <c r="F61" s="48"/>
    </row>
    <row r="62" spans="1:6" x14ac:dyDescent="0.25">
      <c r="A62" s="3" t="s">
        <v>108</v>
      </c>
      <c r="B62" s="162">
        <f>SUM(B47+B60)</f>
        <v>874429216.45000005</v>
      </c>
      <c r="C62" s="162">
        <f>SUM(C47+C60)</f>
        <v>767019286.94000006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162">
        <f>SUM(E64:E66)</f>
        <v>143386378.71000001</v>
      </c>
      <c r="F63" s="162">
        <f>SUM(F64:F66)</f>
        <v>143385078.71000001</v>
      </c>
    </row>
    <row r="64" spans="1:6" x14ac:dyDescent="0.25">
      <c r="A64" s="44"/>
      <c r="B64" s="44"/>
      <c r="C64" s="44"/>
      <c r="D64" s="45" t="s">
        <v>110</v>
      </c>
      <c r="E64" s="254">
        <v>75451446.780000001</v>
      </c>
      <c r="F64" s="254">
        <v>75451446.780000001</v>
      </c>
    </row>
    <row r="65" spans="1:6" x14ac:dyDescent="0.25">
      <c r="A65" s="44"/>
      <c r="B65" s="44"/>
      <c r="C65" s="44"/>
      <c r="D65" s="49" t="s">
        <v>111</v>
      </c>
      <c r="E65" s="254">
        <v>67934931.930000007</v>
      </c>
      <c r="F65" s="254">
        <v>67933631.930000007</v>
      </c>
    </row>
    <row r="66" spans="1:6" x14ac:dyDescent="0.25">
      <c r="A66" s="44"/>
      <c r="B66" s="44"/>
      <c r="C66" s="44"/>
      <c r="D66" s="45" t="s">
        <v>112</v>
      </c>
      <c r="E66" s="221">
        <v>0</v>
      </c>
      <c r="F66" s="221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162">
        <f>SUM(E69:E73)</f>
        <v>726031543.9000001</v>
      </c>
      <c r="F68" s="162">
        <f>SUM(F69:F73)</f>
        <v>618481546.39999998</v>
      </c>
    </row>
    <row r="69" spans="1:6" x14ac:dyDescent="0.25">
      <c r="A69" s="52"/>
      <c r="B69" s="44"/>
      <c r="C69" s="44"/>
      <c r="D69" s="45" t="s">
        <v>114</v>
      </c>
      <c r="E69" s="255">
        <v>161630353.19999999</v>
      </c>
      <c r="F69" s="255">
        <v>12411182.859999999</v>
      </c>
    </row>
    <row r="70" spans="1:6" x14ac:dyDescent="0.25">
      <c r="A70" s="52"/>
      <c r="B70" s="44"/>
      <c r="C70" s="44"/>
      <c r="D70" s="45" t="s">
        <v>115</v>
      </c>
      <c r="E70" s="255">
        <v>564359746.20000005</v>
      </c>
      <c r="F70" s="255">
        <v>606028919.03999996</v>
      </c>
    </row>
    <row r="71" spans="1:6" x14ac:dyDescent="0.25">
      <c r="A71" s="52"/>
      <c r="B71" s="44"/>
      <c r="C71" s="44"/>
      <c r="D71" s="45" t="s">
        <v>116</v>
      </c>
      <c r="E71" s="255">
        <v>41444.5</v>
      </c>
      <c r="F71" s="255">
        <v>41444.5</v>
      </c>
    </row>
    <row r="72" spans="1:6" x14ac:dyDescent="0.25">
      <c r="A72" s="52"/>
      <c r="B72" s="44"/>
      <c r="C72" s="44"/>
      <c r="D72" s="45" t="s">
        <v>117</v>
      </c>
      <c r="E72" s="222">
        <v>0</v>
      </c>
      <c r="F72" s="222">
        <v>0</v>
      </c>
    </row>
    <row r="73" spans="1:6" x14ac:dyDescent="0.25">
      <c r="A73" s="52"/>
      <c r="B73" s="44"/>
      <c r="C73" s="44"/>
      <c r="D73" s="45" t="s">
        <v>118</v>
      </c>
      <c r="E73" s="222">
        <v>0</v>
      </c>
      <c r="F73" s="222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120">
        <f>E76+E77</f>
        <v>0</v>
      </c>
      <c r="F75" s="120">
        <f>F76+F77</f>
        <v>0</v>
      </c>
    </row>
    <row r="76" spans="1:6" x14ac:dyDescent="0.25">
      <c r="A76" s="52"/>
      <c r="B76" s="44"/>
      <c r="C76" s="44"/>
      <c r="D76" s="45" t="s">
        <v>120</v>
      </c>
      <c r="E76" s="120">
        <v>0</v>
      </c>
      <c r="F76" s="120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162">
        <f>E63+E68+E75</f>
        <v>869417922.61000013</v>
      </c>
      <c r="F79" s="162">
        <f>F63+F68+F75</f>
        <v>761866625.11000001</v>
      </c>
    </row>
    <row r="80" spans="1:6" x14ac:dyDescent="0.25">
      <c r="A80" s="52"/>
      <c r="B80" s="44"/>
      <c r="C80" s="44"/>
      <c r="D80" s="44"/>
      <c r="E80" s="164"/>
      <c r="F80" s="164"/>
    </row>
    <row r="81" spans="1:6" x14ac:dyDescent="0.25">
      <c r="A81" s="52"/>
      <c r="B81" s="44"/>
      <c r="C81" s="44"/>
      <c r="D81" s="2" t="s">
        <v>123</v>
      </c>
      <c r="E81" s="162">
        <f>E59+E79</f>
        <v>874429216.45000017</v>
      </c>
      <c r="F81" s="162">
        <f>F59+F79</f>
        <v>767019286.94000006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:C47 B17:C17 B25:C25 B41:C41 B46:C46 B60:C62 E19:F19 E23:F23 E27:F27 E31:F63 E67:F68 E74:F75 E77:F81 F7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D25" sqref="D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1" t="s">
        <v>445</v>
      </c>
      <c r="B1" s="313"/>
      <c r="C1" s="313"/>
      <c r="D1" s="313"/>
      <c r="E1" s="313"/>
      <c r="F1" s="313"/>
      <c r="G1" s="314"/>
    </row>
    <row r="2" spans="1:7" x14ac:dyDescent="0.25">
      <c r="A2" s="333" t="str">
        <f>'Formato 1'!A2</f>
        <v>Municipio de San Felipe</v>
      </c>
      <c r="B2" s="334"/>
      <c r="C2" s="334"/>
      <c r="D2" s="334"/>
      <c r="E2" s="334"/>
      <c r="F2" s="334"/>
      <c r="G2" s="335"/>
    </row>
    <row r="3" spans="1:7" x14ac:dyDescent="0.25">
      <c r="A3" s="330" t="s">
        <v>446</v>
      </c>
      <c r="B3" s="331"/>
      <c r="C3" s="331"/>
      <c r="D3" s="331"/>
      <c r="E3" s="331"/>
      <c r="F3" s="331"/>
      <c r="G3" s="332"/>
    </row>
    <row r="4" spans="1:7" x14ac:dyDescent="0.25">
      <c r="A4" s="330" t="s">
        <v>2</v>
      </c>
      <c r="B4" s="331"/>
      <c r="C4" s="331"/>
      <c r="D4" s="331"/>
      <c r="E4" s="331"/>
      <c r="F4" s="331"/>
      <c r="G4" s="332"/>
    </row>
    <row r="5" spans="1:7" x14ac:dyDescent="0.25">
      <c r="A5" s="324" t="s">
        <v>447</v>
      </c>
      <c r="B5" s="325"/>
      <c r="C5" s="325"/>
      <c r="D5" s="325"/>
      <c r="E5" s="325"/>
      <c r="F5" s="325"/>
      <c r="G5" s="326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455</v>
      </c>
      <c r="B7" s="117">
        <v>230174602</v>
      </c>
      <c r="C7" s="117">
        <v>235928967.06</v>
      </c>
      <c r="D7" s="117">
        <v>241827191.24000001</v>
      </c>
      <c r="E7" s="117">
        <f t="shared" ref="E7:G7" si="0">SUM(E8:E19)</f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456</v>
      </c>
      <c r="B8" s="74">
        <v>27359203</v>
      </c>
      <c r="C8" s="74">
        <v>28043183.079999998</v>
      </c>
      <c r="D8" s="74">
        <v>28744262.66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457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459</v>
      </c>
      <c r="B11" s="74">
        <v>5434270</v>
      </c>
      <c r="C11" s="74">
        <v>5570126.75</v>
      </c>
      <c r="D11" s="74">
        <v>5709379.9199999999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460</v>
      </c>
      <c r="B12" s="74">
        <v>11351078</v>
      </c>
      <c r="C12" s="74">
        <v>11634854.949999999</v>
      </c>
      <c r="D12" s="74">
        <v>11925726.32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461</v>
      </c>
      <c r="B13" s="74">
        <v>2933976</v>
      </c>
      <c r="C13" s="74">
        <v>3007325.4</v>
      </c>
      <c r="D13" s="74">
        <v>3082508.54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463</v>
      </c>
      <c r="B15" s="74">
        <v>179269364</v>
      </c>
      <c r="C15" s="74">
        <v>183751098.09999999</v>
      </c>
      <c r="D15" s="74">
        <v>188344875.55000001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464</v>
      </c>
      <c r="B16" s="74">
        <v>3469711</v>
      </c>
      <c r="C16" s="74">
        <v>3556453.78</v>
      </c>
      <c r="D16" s="74">
        <v>3645365.12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465</v>
      </c>
      <c r="B17" s="74">
        <v>357000</v>
      </c>
      <c r="C17" s="74">
        <v>365925</v>
      </c>
      <c r="D17" s="74">
        <v>375073.13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466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467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468</v>
      </c>
      <c r="B20" s="74">
        <v>239083794</v>
      </c>
      <c r="C20" s="74">
        <v>245060888.84999999</v>
      </c>
      <c r="D20" s="74">
        <v>251187411.06999999</v>
      </c>
      <c r="E20" s="74"/>
      <c r="F20" s="74"/>
      <c r="G20" s="74"/>
    </row>
    <row r="21" spans="1:7" x14ac:dyDescent="0.25">
      <c r="A21" s="3" t="s">
        <v>469</v>
      </c>
      <c r="B21" s="117">
        <v>239083794</v>
      </c>
      <c r="C21" s="117">
        <v>245060888.84999999</v>
      </c>
      <c r="D21" s="117">
        <v>251187411.06999999</v>
      </c>
      <c r="E21" s="117">
        <f t="shared" ref="E21:G21" si="1">SUM(E22:E26)</f>
        <v>0</v>
      </c>
      <c r="F21" s="117">
        <f t="shared" si="1"/>
        <v>0</v>
      </c>
      <c r="G21" s="117">
        <f t="shared" si="1"/>
        <v>0</v>
      </c>
    </row>
    <row r="22" spans="1:7" x14ac:dyDescent="0.25">
      <c r="A22" s="57" t="s">
        <v>470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473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468</v>
      </c>
      <c r="B27" s="75">
        <v>0</v>
      </c>
      <c r="C27" s="75">
        <v>0</v>
      </c>
      <c r="D27" s="75">
        <v>0</v>
      </c>
      <c r="E27" s="75"/>
      <c r="F27" s="75"/>
      <c r="G27" s="75"/>
    </row>
    <row r="28" spans="1:7" x14ac:dyDescent="0.25">
      <c r="A28" s="3" t="s">
        <v>475</v>
      </c>
      <c r="B28" s="117">
        <v>0</v>
      </c>
      <c r="C28" s="117">
        <v>0</v>
      </c>
      <c r="D28" s="117">
        <v>0</v>
      </c>
      <c r="E28" s="117">
        <f t="shared" ref="E28:G28" si="2">SUM(E29)</f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7" t="s">
        <v>476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468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477</v>
      </c>
      <c r="B31" s="117">
        <v>469258396</v>
      </c>
      <c r="C31" s="117">
        <v>480989855.90999997</v>
      </c>
      <c r="D31" s="117">
        <v>493014602.31</v>
      </c>
      <c r="E31" s="117">
        <f t="shared" ref="E31:G31" si="3">E21+E7+E28</f>
        <v>0</v>
      </c>
      <c r="F31" s="117">
        <f t="shared" si="3"/>
        <v>0</v>
      </c>
      <c r="G31" s="117">
        <f t="shared" si="3"/>
        <v>0</v>
      </c>
    </row>
    <row r="32" spans="1:7" ht="14.45" customHeight="1" x14ac:dyDescent="0.25">
      <c r="A32" s="44"/>
      <c r="B32" s="139"/>
      <c r="C32" s="139"/>
      <c r="D32" s="139"/>
      <c r="E32" s="139"/>
      <c r="F32" s="139"/>
      <c r="G32" s="139"/>
    </row>
    <row r="33" spans="1:7" x14ac:dyDescent="0.25">
      <c r="A33" s="142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40" t="s">
        <v>478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0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2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E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1" t="s">
        <v>480</v>
      </c>
      <c r="B1" s="313"/>
      <c r="C1" s="313"/>
      <c r="D1" s="313"/>
      <c r="E1" s="313"/>
      <c r="F1" s="313"/>
      <c r="G1" s="314"/>
    </row>
    <row r="2" spans="1:7" x14ac:dyDescent="0.25">
      <c r="A2" s="333" t="str">
        <f>'Formato 1'!A2</f>
        <v>Municipio de San Felipe</v>
      </c>
      <c r="B2" s="334"/>
      <c r="C2" s="334"/>
      <c r="D2" s="334"/>
      <c r="E2" s="334"/>
      <c r="F2" s="334"/>
      <c r="G2" s="335"/>
    </row>
    <row r="3" spans="1:7" x14ac:dyDescent="0.25">
      <c r="A3" s="330" t="s">
        <v>481</v>
      </c>
      <c r="B3" s="331"/>
      <c r="C3" s="331"/>
      <c r="D3" s="331"/>
      <c r="E3" s="331"/>
      <c r="F3" s="331"/>
      <c r="G3" s="332"/>
    </row>
    <row r="4" spans="1:7" x14ac:dyDescent="0.25">
      <c r="A4" s="330" t="s">
        <v>2</v>
      </c>
      <c r="B4" s="331"/>
      <c r="C4" s="331"/>
      <c r="D4" s="331"/>
      <c r="E4" s="331"/>
      <c r="F4" s="331"/>
      <c r="G4" s="332"/>
    </row>
    <row r="5" spans="1:7" x14ac:dyDescent="0.25">
      <c r="A5" s="324" t="s">
        <v>447</v>
      </c>
      <c r="B5" s="325"/>
      <c r="C5" s="325"/>
      <c r="D5" s="325"/>
      <c r="E5" s="325"/>
      <c r="F5" s="325"/>
      <c r="G5" s="326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482</v>
      </c>
      <c r="B7" s="117">
        <f t="shared" ref="B7:G7" si="0">SUM(B8:B16)</f>
        <v>0</v>
      </c>
      <c r="C7" s="117">
        <f t="shared" si="0"/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483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488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492</v>
      </c>
      <c r="B18" s="117">
        <f>SUM(B19:B27)</f>
        <v>0</v>
      </c>
      <c r="C18" s="117">
        <f t="shared" ref="C18:G18" si="1">SUM(C19:C27)</f>
        <v>0</v>
      </c>
      <c r="D18" s="117">
        <f t="shared" si="1"/>
        <v>0</v>
      </c>
      <c r="E18" s="117">
        <f t="shared" si="1"/>
        <v>0</v>
      </c>
      <c r="F18" s="117">
        <f t="shared" si="1"/>
        <v>0</v>
      </c>
      <c r="G18" s="117">
        <f t="shared" si="1"/>
        <v>0</v>
      </c>
    </row>
    <row r="19" spans="1:7" x14ac:dyDescent="0.25">
      <c r="A19" s="57" t="s">
        <v>483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468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494</v>
      </c>
      <c r="B29" s="117">
        <f>B18+B7</f>
        <v>0</v>
      </c>
      <c r="C29" s="117">
        <f t="shared" ref="C29:G29" si="2">C18+C7</f>
        <v>0</v>
      </c>
      <c r="D29" s="117">
        <f t="shared" si="2"/>
        <v>0</v>
      </c>
      <c r="E29" s="117">
        <f t="shared" si="2"/>
        <v>0</v>
      </c>
      <c r="F29" s="117">
        <f t="shared" si="2"/>
        <v>0</v>
      </c>
      <c r="G29" s="11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E14" sqref="E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1" t="s">
        <v>495</v>
      </c>
      <c r="B1" s="313"/>
      <c r="C1" s="313"/>
      <c r="D1" s="313"/>
      <c r="E1" s="313"/>
      <c r="F1" s="313"/>
      <c r="G1" s="314"/>
    </row>
    <row r="2" spans="1:7" x14ac:dyDescent="0.25">
      <c r="A2" s="333" t="str">
        <f>'Formato 1'!A2</f>
        <v>Municipio de San Felipe</v>
      </c>
      <c r="B2" s="334"/>
      <c r="C2" s="334"/>
      <c r="D2" s="334"/>
      <c r="E2" s="334"/>
      <c r="F2" s="334"/>
      <c r="G2" s="335"/>
    </row>
    <row r="3" spans="1:7" x14ac:dyDescent="0.25">
      <c r="A3" s="330" t="s">
        <v>496</v>
      </c>
      <c r="B3" s="331"/>
      <c r="C3" s="331"/>
      <c r="D3" s="331"/>
      <c r="E3" s="331"/>
      <c r="F3" s="331"/>
      <c r="G3" s="332"/>
    </row>
    <row r="4" spans="1:7" x14ac:dyDescent="0.25">
      <c r="A4" s="330" t="s">
        <v>2</v>
      </c>
      <c r="B4" s="331"/>
      <c r="C4" s="331"/>
      <c r="D4" s="331"/>
      <c r="E4" s="331"/>
      <c r="F4" s="331"/>
      <c r="G4" s="332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504</v>
      </c>
      <c r="B6" s="117">
        <v>220424008.00000003</v>
      </c>
      <c r="C6" s="117">
        <v>246800915.50999999</v>
      </c>
      <c r="D6" s="117">
        <v>222884481.53000003</v>
      </c>
      <c r="E6" s="117">
        <v>243169580.88</v>
      </c>
      <c r="F6" s="117">
        <v>270685820.05000001</v>
      </c>
      <c r="G6" s="117">
        <v>285567422.50999999</v>
      </c>
    </row>
    <row r="7" spans="1:7" x14ac:dyDescent="0.25">
      <c r="A7" s="57" t="s">
        <v>456</v>
      </c>
      <c r="B7" s="74">
        <v>20118007.550000001</v>
      </c>
      <c r="C7" s="74">
        <v>21746751.109999999</v>
      </c>
      <c r="D7" s="74">
        <v>24078593.66</v>
      </c>
      <c r="E7" s="74">
        <v>26999029.489999998</v>
      </c>
      <c r="F7" s="74">
        <v>27690960</v>
      </c>
      <c r="G7" s="74">
        <v>28019841.98</v>
      </c>
    </row>
    <row r="8" spans="1:7" ht="15.75" customHeight="1" x14ac:dyDescent="0.25">
      <c r="A8" s="57" t="s">
        <v>457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458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459</v>
      </c>
      <c r="B10" s="74">
        <v>8286142.8499999996</v>
      </c>
      <c r="C10" s="74">
        <v>5599666.0800000001</v>
      </c>
      <c r="D10" s="74">
        <v>6031907.9199999999</v>
      </c>
      <c r="E10" s="74">
        <v>6313305.71</v>
      </c>
      <c r="F10" s="74">
        <v>4767121</v>
      </c>
      <c r="G10" s="74">
        <v>5394990.0899999999</v>
      </c>
    </row>
    <row r="11" spans="1:7" x14ac:dyDescent="0.25">
      <c r="A11" s="57" t="s">
        <v>460</v>
      </c>
      <c r="B11" s="74">
        <v>7653073.6900000004</v>
      </c>
      <c r="C11" s="74">
        <v>3800730.37</v>
      </c>
      <c r="D11" s="74">
        <v>4540886.8600000003</v>
      </c>
      <c r="E11" s="74">
        <v>12818398.380000001</v>
      </c>
      <c r="F11" s="74">
        <v>14536578</v>
      </c>
      <c r="G11" s="74">
        <v>13155490.52</v>
      </c>
    </row>
    <row r="12" spans="1:7" x14ac:dyDescent="0.25">
      <c r="A12" s="57" t="s">
        <v>461</v>
      </c>
      <c r="B12" s="74">
        <v>0</v>
      </c>
      <c r="C12" s="74">
        <v>2571182.37</v>
      </c>
      <c r="D12" s="74">
        <v>2327725.5699999998</v>
      </c>
      <c r="E12" s="74">
        <v>3513021.13</v>
      </c>
      <c r="F12" s="74">
        <v>3663698</v>
      </c>
      <c r="G12" s="74">
        <v>2925626.02</v>
      </c>
    </row>
    <row r="13" spans="1:7" x14ac:dyDescent="0.25">
      <c r="A13" s="58" t="s">
        <v>462</v>
      </c>
      <c r="B13" s="74">
        <v>2679565.52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463</v>
      </c>
      <c r="B14" s="74">
        <v>145145864.99000001</v>
      </c>
      <c r="C14" s="74">
        <v>122319180.34999999</v>
      </c>
      <c r="D14" s="74">
        <v>125511739.43000002</v>
      </c>
      <c r="E14" s="74">
        <v>158346924.69</v>
      </c>
      <c r="F14" s="74">
        <v>178570352</v>
      </c>
      <c r="G14" s="74">
        <v>179269363.81</v>
      </c>
    </row>
    <row r="15" spans="1:7" x14ac:dyDescent="0.25">
      <c r="A15" s="57" t="s">
        <v>464</v>
      </c>
      <c r="B15" s="74">
        <v>0</v>
      </c>
      <c r="C15" s="74">
        <v>1299081.8500000001</v>
      </c>
      <c r="D15" s="74">
        <v>1864885.5299999998</v>
      </c>
      <c r="E15" s="74">
        <v>3250480.77</v>
      </c>
      <c r="F15" s="74">
        <v>3921137</v>
      </c>
      <c r="G15" s="74">
        <v>3469710.69</v>
      </c>
    </row>
    <row r="16" spans="1:7" x14ac:dyDescent="0.25">
      <c r="A16" s="57" t="s">
        <v>465</v>
      </c>
      <c r="B16" s="74">
        <v>0</v>
      </c>
      <c r="C16" s="74">
        <v>0</v>
      </c>
      <c r="D16" s="74">
        <v>0</v>
      </c>
      <c r="E16" s="74">
        <v>0</v>
      </c>
      <c r="F16" s="74">
        <v>37535974.049999997</v>
      </c>
      <c r="G16" s="74">
        <v>53332399.399999999</v>
      </c>
    </row>
    <row r="17" spans="1:7" x14ac:dyDescent="0.25">
      <c r="A17" s="57" t="s">
        <v>466</v>
      </c>
      <c r="B17" s="74">
        <v>0</v>
      </c>
      <c r="C17" s="74">
        <v>40415343.640000001</v>
      </c>
      <c r="D17" s="74">
        <v>11725306.48</v>
      </c>
      <c r="E17" s="74">
        <v>5423749.6699999999</v>
      </c>
      <c r="F17" s="74">
        <v>0</v>
      </c>
      <c r="G17" s="74">
        <v>0</v>
      </c>
    </row>
    <row r="18" spans="1:7" x14ac:dyDescent="0.25">
      <c r="A18" s="91" t="s">
        <v>467</v>
      </c>
      <c r="B18" s="74">
        <v>36541353.399999999</v>
      </c>
      <c r="C18" s="74">
        <v>49048979.740000002</v>
      </c>
      <c r="D18" s="74">
        <v>46803436.079999998</v>
      </c>
      <c r="E18" s="74">
        <v>26504671.039999999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505</v>
      </c>
      <c r="B20" s="117">
        <v>229831499.40000001</v>
      </c>
      <c r="C20" s="117">
        <v>239150078.77000001</v>
      </c>
      <c r="D20" s="117">
        <v>281350808.13999999</v>
      </c>
      <c r="E20" s="117">
        <v>256642570.82000002</v>
      </c>
      <c r="F20" s="117">
        <v>242757728</v>
      </c>
      <c r="G20" s="117">
        <v>239830213.16</v>
      </c>
    </row>
    <row r="21" spans="1:7" x14ac:dyDescent="0.25">
      <c r="A21" s="57" t="s">
        <v>470</v>
      </c>
      <c r="B21" s="75">
        <v>204187736</v>
      </c>
      <c r="C21" s="75">
        <v>216448737.74000001</v>
      </c>
      <c r="D21" s="75">
        <v>206920846.76999998</v>
      </c>
      <c r="E21" s="75">
        <v>214127888.77000001</v>
      </c>
      <c r="F21" s="75">
        <v>240426861</v>
      </c>
      <c r="G21" s="75">
        <v>239083793.99000001</v>
      </c>
    </row>
    <row r="22" spans="1:7" x14ac:dyDescent="0.25">
      <c r="A22" s="57" t="s">
        <v>471</v>
      </c>
      <c r="B22" s="75">
        <v>25643763.399999999</v>
      </c>
      <c r="C22" s="75">
        <v>22701336.030000001</v>
      </c>
      <c r="D22" s="75">
        <v>36222310.099999994</v>
      </c>
      <c r="E22" s="75">
        <v>27492785.559999999</v>
      </c>
      <c r="F22" s="75">
        <v>2330867</v>
      </c>
      <c r="G22" s="75">
        <v>746419.17</v>
      </c>
    </row>
    <row r="23" spans="1:7" x14ac:dyDescent="0.25">
      <c r="A23" s="57" t="s">
        <v>472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473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474</v>
      </c>
      <c r="B25" s="75">
        <v>0</v>
      </c>
      <c r="C25" s="75">
        <v>5</v>
      </c>
      <c r="D25" s="75">
        <v>38207651.270000003</v>
      </c>
      <c r="E25" s="75">
        <v>15021896.49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>
        <v>0</v>
      </c>
    </row>
    <row r="27" spans="1:7" x14ac:dyDescent="0.25">
      <c r="A27" s="3" t="s">
        <v>506</v>
      </c>
      <c r="B27" s="117">
        <v>475550292.05000001</v>
      </c>
      <c r="C27" s="117">
        <v>42865414.109999999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57" t="s">
        <v>295</v>
      </c>
      <c r="B28" s="75">
        <v>475550292.05000001</v>
      </c>
      <c r="C28" s="75">
        <v>42865414.109999999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507</v>
      </c>
      <c r="B30" s="117">
        <v>925805799.45000005</v>
      </c>
      <c r="C30" s="117">
        <v>528816408.38999999</v>
      </c>
      <c r="D30" s="117">
        <v>504235289.67000002</v>
      </c>
      <c r="E30" s="117">
        <v>499812151.70000005</v>
      </c>
      <c r="F30" s="117">
        <v>513443548.05000001</v>
      </c>
      <c r="G30" s="117">
        <v>525397635.66999996</v>
      </c>
    </row>
    <row r="31" spans="1:7" ht="14.45" customHeight="1" x14ac:dyDescent="0.25">
      <c r="A31" s="44"/>
      <c r="B31" s="139"/>
      <c r="C31" s="139"/>
      <c r="D31" s="139"/>
      <c r="E31" s="139"/>
      <c r="F31" s="139"/>
      <c r="G31" s="139"/>
    </row>
    <row r="32" spans="1:7" x14ac:dyDescent="0.25">
      <c r="A32" s="142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40" t="s">
        <v>478</v>
      </c>
      <c r="B33" s="90">
        <v>220424008</v>
      </c>
      <c r="C33" s="90">
        <v>49048979.740000002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0" t="s">
        <v>299</v>
      </c>
      <c r="B34" s="90">
        <v>255126284.05000001</v>
      </c>
      <c r="C34" s="90">
        <v>42865414.109999999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479</v>
      </c>
      <c r="B35" s="90">
        <v>475550292.05000001</v>
      </c>
      <c r="C35" s="90">
        <v>91914393.849999994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508</v>
      </c>
    </row>
    <row r="39" spans="1:7" x14ac:dyDescent="0.25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D24" sqref="D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321" t="s">
        <v>510</v>
      </c>
      <c r="B1" s="313"/>
      <c r="C1" s="313"/>
      <c r="D1" s="313"/>
      <c r="E1" s="313"/>
      <c r="F1" s="313"/>
      <c r="G1" s="314"/>
    </row>
    <row r="2" spans="1:7" x14ac:dyDescent="0.25">
      <c r="A2" s="333" t="str">
        <f>'Formato 1'!A2</f>
        <v>Municipio de San Felipe</v>
      </c>
      <c r="B2" s="334"/>
      <c r="C2" s="334"/>
      <c r="D2" s="334"/>
      <c r="E2" s="334"/>
      <c r="F2" s="334"/>
      <c r="G2" s="335"/>
    </row>
    <row r="3" spans="1:7" x14ac:dyDescent="0.25">
      <c r="A3" s="330" t="s">
        <v>511</v>
      </c>
      <c r="B3" s="331"/>
      <c r="C3" s="331"/>
      <c r="D3" s="331"/>
      <c r="E3" s="331"/>
      <c r="F3" s="331"/>
      <c r="G3" s="332"/>
    </row>
    <row r="4" spans="1:7" x14ac:dyDescent="0.25">
      <c r="A4" s="330" t="s">
        <v>2</v>
      </c>
      <c r="B4" s="331"/>
      <c r="C4" s="331"/>
      <c r="D4" s="331"/>
      <c r="E4" s="331"/>
      <c r="F4" s="331"/>
      <c r="G4" s="332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482</v>
      </c>
      <c r="B6" s="117">
        <v>170144798.74999997</v>
      </c>
      <c r="C6" s="117">
        <v>196988043.04000002</v>
      </c>
      <c r="D6" s="117">
        <v>194483068.82999995</v>
      </c>
      <c r="E6" s="117">
        <v>192888553.88000003</v>
      </c>
      <c r="F6" s="117">
        <v>218736330.17000002</v>
      </c>
      <c r="G6" s="117">
        <v>260572437.81</v>
      </c>
    </row>
    <row r="7" spans="1:7" x14ac:dyDescent="0.25">
      <c r="A7" s="57" t="s">
        <v>483</v>
      </c>
      <c r="B7" s="74">
        <v>70221272.719999999</v>
      </c>
      <c r="C7" s="74">
        <v>70722771.349999994</v>
      </c>
      <c r="D7" s="74">
        <v>115181421.78</v>
      </c>
      <c r="E7" s="74">
        <v>117376284.27999999</v>
      </c>
      <c r="F7" s="74">
        <v>123738241.74000002</v>
      </c>
      <c r="G7" s="74">
        <v>130930659.19</v>
      </c>
    </row>
    <row r="8" spans="1:7" ht="15.75" customHeight="1" x14ac:dyDescent="0.25">
      <c r="A8" s="57" t="s">
        <v>484</v>
      </c>
      <c r="B8" s="74">
        <v>16134462.640000001</v>
      </c>
      <c r="C8" s="74">
        <v>15763988.379999999</v>
      </c>
      <c r="D8" s="74">
        <v>5124230.82</v>
      </c>
      <c r="E8" s="74">
        <v>6873041.5899999999</v>
      </c>
      <c r="F8" s="74">
        <v>4245666.24</v>
      </c>
      <c r="G8" s="74">
        <v>9270138</v>
      </c>
    </row>
    <row r="9" spans="1:7" x14ac:dyDescent="0.25">
      <c r="A9" s="57" t="s">
        <v>485</v>
      </c>
      <c r="B9" s="74">
        <v>21698744.960000001</v>
      </c>
      <c r="C9" s="74">
        <v>17113430.699999999</v>
      </c>
      <c r="D9" s="74">
        <v>11618827.919999998</v>
      </c>
      <c r="E9" s="74">
        <v>23771435.889999997</v>
      </c>
      <c r="F9" s="74">
        <v>32578544</v>
      </c>
      <c r="G9" s="74">
        <v>35692102.619999997</v>
      </c>
    </row>
    <row r="10" spans="1:7" x14ac:dyDescent="0.25">
      <c r="A10" s="57" t="s">
        <v>486</v>
      </c>
      <c r="B10" s="74">
        <v>32773414.820000004</v>
      </c>
      <c r="C10" s="74">
        <v>25428780.200000003</v>
      </c>
      <c r="D10" s="74">
        <v>18549687.960000001</v>
      </c>
      <c r="E10" s="74">
        <v>20472485.920000002</v>
      </c>
      <c r="F10" s="74">
        <v>18302854.34</v>
      </c>
      <c r="G10" s="74">
        <v>26444624</v>
      </c>
    </row>
    <row r="11" spans="1:7" x14ac:dyDescent="0.25">
      <c r="A11" s="57" t="s">
        <v>487</v>
      </c>
      <c r="B11" s="74">
        <v>1611268.23</v>
      </c>
      <c r="C11" s="74">
        <v>924396.18</v>
      </c>
      <c r="D11" s="74">
        <v>532107.44999999995</v>
      </c>
      <c r="E11" s="74">
        <v>920308.27</v>
      </c>
      <c r="F11" s="74">
        <v>1811794.48</v>
      </c>
      <c r="G11" s="74">
        <v>2599072</v>
      </c>
    </row>
    <row r="12" spans="1:7" x14ac:dyDescent="0.25">
      <c r="A12" s="57" t="s">
        <v>488</v>
      </c>
      <c r="B12" s="74">
        <v>27479635.379999999</v>
      </c>
      <c r="C12" s="74">
        <v>66226098.43</v>
      </c>
      <c r="D12" s="74">
        <v>43181222.799999997</v>
      </c>
      <c r="E12" s="74">
        <v>23464997.93</v>
      </c>
      <c r="F12" s="74">
        <v>38059229.369999997</v>
      </c>
      <c r="G12" s="74">
        <v>54736252</v>
      </c>
    </row>
    <row r="13" spans="1:7" x14ac:dyDescent="0.25">
      <c r="A13" s="58" t="s">
        <v>489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490</v>
      </c>
      <c r="B14" s="74">
        <v>226000</v>
      </c>
      <c r="C14" s="74">
        <v>808577.8</v>
      </c>
      <c r="D14" s="74">
        <v>295570.09999999998</v>
      </c>
      <c r="E14" s="74">
        <v>10000</v>
      </c>
      <c r="F14" s="74">
        <v>0</v>
      </c>
      <c r="G14" s="74">
        <v>899590</v>
      </c>
    </row>
    <row r="15" spans="1:7" x14ac:dyDescent="0.25">
      <c r="A15" s="57" t="s">
        <v>491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492</v>
      </c>
      <c r="B17" s="117">
        <v>201767901.96000001</v>
      </c>
      <c r="C17" s="117">
        <v>243212605.33999997</v>
      </c>
      <c r="D17" s="117">
        <v>266245044.73999998</v>
      </c>
      <c r="E17" s="117">
        <v>213362976.97</v>
      </c>
      <c r="F17" s="117">
        <v>260311023.86999997</v>
      </c>
      <c r="G17" s="117">
        <v>314197090</v>
      </c>
    </row>
    <row r="18" spans="1:7" x14ac:dyDescent="0.25">
      <c r="A18" s="57" t="s">
        <v>483</v>
      </c>
      <c r="B18" s="75">
        <v>39747602.499999993</v>
      </c>
      <c r="C18" s="75">
        <v>42717702.989999995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484</v>
      </c>
      <c r="B19" s="75">
        <v>10275693.399999999</v>
      </c>
      <c r="C19" s="75">
        <v>7887334.9400000004</v>
      </c>
      <c r="D19" s="75">
        <v>23736705.240000002</v>
      </c>
      <c r="E19" s="75">
        <v>25179190.090000004</v>
      </c>
      <c r="F19" s="75">
        <v>29237650.400000002</v>
      </c>
      <c r="G19" s="75">
        <v>31048750</v>
      </c>
    </row>
    <row r="20" spans="1:7" x14ac:dyDescent="0.25">
      <c r="A20" s="57" t="s">
        <v>485</v>
      </c>
      <c r="B20" s="75">
        <v>16457564.220000001</v>
      </c>
      <c r="C20" s="75">
        <v>14198639.040000003</v>
      </c>
      <c r="D20" s="75">
        <v>19092666.760000002</v>
      </c>
      <c r="E20" s="75">
        <v>25526922.469999999</v>
      </c>
      <c r="F20" s="75">
        <v>22821769.359999999</v>
      </c>
      <c r="G20" s="75">
        <v>32243293</v>
      </c>
    </row>
    <row r="21" spans="1:7" x14ac:dyDescent="0.25">
      <c r="A21" s="57" t="s">
        <v>486</v>
      </c>
      <c r="B21" s="75">
        <v>34414553.770000003</v>
      </c>
      <c r="C21" s="75">
        <v>36051521.5</v>
      </c>
      <c r="D21" s="75">
        <v>47646967.950000003</v>
      </c>
      <c r="E21" s="75">
        <v>41438649.539999999</v>
      </c>
      <c r="F21" s="75">
        <v>45486378.450000003</v>
      </c>
      <c r="G21" s="75">
        <v>40437505</v>
      </c>
    </row>
    <row r="22" spans="1:7" x14ac:dyDescent="0.25">
      <c r="A22" s="58" t="s">
        <v>487</v>
      </c>
      <c r="B22" s="75">
        <v>567681.96</v>
      </c>
      <c r="C22" s="75">
        <v>10565165.219999999</v>
      </c>
      <c r="D22" s="75">
        <v>9199360.3300000001</v>
      </c>
      <c r="E22" s="75">
        <v>1987804.15</v>
      </c>
      <c r="F22" s="75">
        <v>17646919.32</v>
      </c>
      <c r="G22" s="75">
        <v>16905588</v>
      </c>
    </row>
    <row r="23" spans="1:7" x14ac:dyDescent="0.25">
      <c r="A23" s="58" t="s">
        <v>488</v>
      </c>
      <c r="B23" s="75">
        <v>94403522.340000004</v>
      </c>
      <c r="C23" s="75">
        <v>127848034.95999999</v>
      </c>
      <c r="D23" s="75">
        <v>164623524.04999998</v>
      </c>
      <c r="E23" s="75">
        <v>116409677.68000001</v>
      </c>
      <c r="F23" s="75">
        <v>137708048.63999999</v>
      </c>
      <c r="G23" s="75">
        <v>188490137</v>
      </c>
    </row>
    <row r="24" spans="1:7" x14ac:dyDescent="0.25">
      <c r="A24" s="58" t="s">
        <v>489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493</v>
      </c>
      <c r="B25" s="75">
        <v>5901283.7699999996</v>
      </c>
      <c r="C25" s="75">
        <v>3944206.69</v>
      </c>
      <c r="D25" s="75">
        <v>1945820.41</v>
      </c>
      <c r="E25" s="75">
        <v>2820733.04</v>
      </c>
      <c r="F25" s="75">
        <v>7410257.7000000002</v>
      </c>
      <c r="G25" s="75">
        <v>5071817</v>
      </c>
    </row>
    <row r="26" spans="1:7" x14ac:dyDescent="0.25">
      <c r="A26" s="58" t="s">
        <v>491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468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494</v>
      </c>
      <c r="B28" s="117">
        <v>371912700.70999998</v>
      </c>
      <c r="C28" s="117">
        <v>440200648.38</v>
      </c>
      <c r="D28" s="117">
        <v>460728113.56999993</v>
      </c>
      <c r="E28" s="117">
        <v>406251530.85000002</v>
      </c>
      <c r="F28" s="117">
        <v>479047354.03999996</v>
      </c>
      <c r="G28" s="117">
        <v>574769527.80999994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512</v>
      </c>
    </row>
    <row r="32" spans="1:7" x14ac:dyDescent="0.25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C20" sqref="C2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321" t="s">
        <v>514</v>
      </c>
      <c r="B1" s="313"/>
      <c r="C1" s="313"/>
      <c r="D1" s="313"/>
      <c r="E1" s="313"/>
      <c r="F1" s="313"/>
    </row>
    <row r="2" spans="1:6" x14ac:dyDescent="0.25">
      <c r="A2" s="333" t="str">
        <f>'Formato 1'!A2</f>
        <v>Municipio de San Felipe</v>
      </c>
      <c r="B2" s="334"/>
      <c r="C2" s="334"/>
      <c r="D2" s="334"/>
      <c r="E2" s="334"/>
      <c r="F2" s="335"/>
    </row>
    <row r="3" spans="1:6" x14ac:dyDescent="0.25">
      <c r="A3" s="330" t="s">
        <v>515</v>
      </c>
      <c r="B3" s="331"/>
      <c r="C3" s="331"/>
      <c r="D3" s="331"/>
      <c r="E3" s="331"/>
      <c r="F3" s="332"/>
    </row>
    <row r="4" spans="1:6" ht="30" x14ac:dyDescent="0.25">
      <c r="A4" s="137" t="s">
        <v>497</v>
      </c>
      <c r="B4" s="7" t="s">
        <v>516</v>
      </c>
      <c r="C4" s="32" t="s">
        <v>517</v>
      </c>
      <c r="D4" s="32" t="s">
        <v>518</v>
      </c>
      <c r="E4" s="32" t="s">
        <v>519</v>
      </c>
      <c r="F4" s="32" t="s">
        <v>520</v>
      </c>
    </row>
    <row r="5" spans="1:6" ht="15.75" customHeight="1" x14ac:dyDescent="0.25">
      <c r="A5" s="141" t="s">
        <v>521</v>
      </c>
      <c r="B5" s="146"/>
      <c r="C5" s="146"/>
      <c r="D5" s="146"/>
      <c r="E5" s="146"/>
      <c r="F5" s="146"/>
    </row>
    <row r="6" spans="1:6" ht="30" x14ac:dyDescent="0.25">
      <c r="A6" s="144" t="s">
        <v>522</v>
      </c>
      <c r="B6" s="143"/>
      <c r="C6" s="143"/>
      <c r="D6" s="143"/>
      <c r="E6" s="143"/>
      <c r="F6" s="143"/>
    </row>
    <row r="7" spans="1:6" ht="15.75" customHeight="1" x14ac:dyDescent="0.25">
      <c r="A7" s="144" t="s">
        <v>523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524</v>
      </c>
      <c r="B9" s="143"/>
      <c r="C9" s="143"/>
      <c r="D9" s="143"/>
      <c r="E9" s="143"/>
      <c r="F9" s="143"/>
    </row>
    <row r="10" spans="1:6" x14ac:dyDescent="0.25">
      <c r="A10" s="144" t="s">
        <v>525</v>
      </c>
      <c r="B10" s="153"/>
      <c r="C10" s="153"/>
      <c r="D10" s="153"/>
      <c r="E10" s="153"/>
      <c r="F10" s="153"/>
    </row>
    <row r="11" spans="1:6" x14ac:dyDescent="0.25">
      <c r="A11" s="66" t="s">
        <v>526</v>
      </c>
      <c r="B11" s="153"/>
      <c r="C11" s="153"/>
      <c r="D11" s="153"/>
      <c r="E11" s="153"/>
      <c r="F11" s="153"/>
    </row>
    <row r="12" spans="1:6" x14ac:dyDescent="0.25">
      <c r="A12" s="66" t="s">
        <v>527</v>
      </c>
      <c r="B12" s="153"/>
      <c r="C12" s="153"/>
      <c r="D12" s="153"/>
      <c r="E12" s="153"/>
      <c r="F12" s="153"/>
    </row>
    <row r="13" spans="1:6" x14ac:dyDescent="0.25">
      <c r="A13" s="66" t="s">
        <v>528</v>
      </c>
      <c r="B13" s="153"/>
      <c r="C13" s="153"/>
      <c r="D13" s="153"/>
      <c r="E13" s="153"/>
      <c r="F13" s="153"/>
    </row>
    <row r="14" spans="1:6" x14ac:dyDescent="0.25">
      <c r="A14" s="144" t="s">
        <v>529</v>
      </c>
      <c r="B14" s="153"/>
      <c r="C14" s="153"/>
      <c r="D14" s="153"/>
      <c r="E14" s="153"/>
      <c r="F14" s="153"/>
    </row>
    <row r="15" spans="1:6" x14ac:dyDescent="0.25">
      <c r="A15" s="66" t="s">
        <v>526</v>
      </c>
      <c r="B15" s="153"/>
      <c r="C15" s="153"/>
      <c r="D15" s="153"/>
      <c r="E15" s="153"/>
      <c r="F15" s="153"/>
    </row>
    <row r="16" spans="1:6" x14ac:dyDescent="0.25">
      <c r="A16" s="66" t="s">
        <v>527</v>
      </c>
      <c r="B16" s="154"/>
      <c r="C16" s="154"/>
      <c r="D16" s="154"/>
      <c r="E16" s="154"/>
      <c r="F16" s="154"/>
    </row>
    <row r="17" spans="1:6" x14ac:dyDescent="0.25">
      <c r="A17" s="66" t="s">
        <v>528</v>
      </c>
      <c r="B17" s="155"/>
      <c r="C17" s="155"/>
      <c r="D17" s="155"/>
      <c r="E17" s="155"/>
      <c r="F17" s="155"/>
    </row>
    <row r="18" spans="1:6" x14ac:dyDescent="0.25">
      <c r="A18" s="144" t="s">
        <v>530</v>
      </c>
      <c r="B18" s="155"/>
      <c r="C18" s="155"/>
      <c r="D18" s="155"/>
      <c r="E18" s="155"/>
      <c r="F18" s="155"/>
    </row>
    <row r="19" spans="1:6" x14ac:dyDescent="0.25">
      <c r="A19" s="144" t="s">
        <v>531</v>
      </c>
      <c r="B19" s="155"/>
      <c r="C19" s="155"/>
      <c r="D19" s="155"/>
      <c r="E19" s="155"/>
      <c r="F19" s="155"/>
    </row>
    <row r="20" spans="1:6" x14ac:dyDescent="0.25">
      <c r="A20" s="144" t="s">
        <v>532</v>
      </c>
      <c r="B20" s="156"/>
      <c r="C20" s="156"/>
      <c r="D20" s="156"/>
      <c r="E20" s="156"/>
      <c r="F20" s="156"/>
    </row>
    <row r="21" spans="1:6" x14ac:dyDescent="0.25">
      <c r="A21" s="144" t="s">
        <v>533</v>
      </c>
      <c r="B21" s="156"/>
      <c r="C21" s="156"/>
      <c r="D21" s="156"/>
      <c r="E21" s="156"/>
      <c r="F21" s="156"/>
    </row>
    <row r="22" spans="1:6" x14ac:dyDescent="0.25">
      <c r="A22" s="144" t="s">
        <v>534</v>
      </c>
      <c r="B22" s="156"/>
      <c r="C22" s="156"/>
      <c r="D22" s="156"/>
      <c r="E22" s="156"/>
      <c r="F22" s="156"/>
    </row>
    <row r="23" spans="1:6" x14ac:dyDescent="0.25">
      <c r="A23" s="144" t="s">
        <v>535</v>
      </c>
      <c r="B23" s="156"/>
      <c r="C23" s="156"/>
      <c r="D23" s="156"/>
      <c r="E23" s="156"/>
      <c r="F23" s="156"/>
    </row>
    <row r="24" spans="1:6" x14ac:dyDescent="0.25">
      <c r="A24" s="144" t="s">
        <v>536</v>
      </c>
      <c r="B24" s="148"/>
      <c r="C24" s="148"/>
      <c r="D24" s="148"/>
      <c r="E24" s="148"/>
      <c r="F24" s="148"/>
    </row>
    <row r="25" spans="1:6" x14ac:dyDescent="0.25">
      <c r="A25" s="144" t="s">
        <v>537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538</v>
      </c>
      <c r="B27" s="147"/>
      <c r="C27" s="147"/>
      <c r="D27" s="147"/>
      <c r="E27" s="147"/>
      <c r="F27" s="147"/>
    </row>
    <row r="28" spans="1:6" x14ac:dyDescent="0.25">
      <c r="A28" s="144" t="s">
        <v>539</v>
      </c>
      <c r="B28" s="90"/>
      <c r="C28" s="90"/>
      <c r="D28" s="90"/>
      <c r="E28" s="90"/>
      <c r="F28" s="90"/>
    </row>
    <row r="29" spans="1:6" x14ac:dyDescent="0.25">
      <c r="A29" s="140"/>
      <c r="B29" s="52"/>
      <c r="C29" s="52"/>
      <c r="D29" s="52"/>
      <c r="E29" s="52"/>
      <c r="F29" s="52"/>
    </row>
    <row r="30" spans="1:6" x14ac:dyDescent="0.25">
      <c r="A30" s="151" t="s">
        <v>540</v>
      </c>
      <c r="B30" s="52"/>
      <c r="C30" s="52"/>
      <c r="D30" s="52"/>
      <c r="E30" s="52"/>
      <c r="F30" s="52"/>
    </row>
    <row r="31" spans="1:6" x14ac:dyDescent="0.25">
      <c r="A31" s="152" t="s">
        <v>525</v>
      </c>
      <c r="B31" s="90"/>
      <c r="C31" s="90"/>
      <c r="D31" s="90"/>
      <c r="E31" s="90"/>
      <c r="F31" s="90"/>
    </row>
    <row r="32" spans="1:6" x14ac:dyDescent="0.25">
      <c r="A32" s="152" t="s">
        <v>529</v>
      </c>
      <c r="B32" s="90"/>
      <c r="C32" s="90"/>
      <c r="D32" s="90"/>
      <c r="E32" s="90"/>
      <c r="F32" s="90"/>
    </row>
    <row r="33" spans="1:6" x14ac:dyDescent="0.25">
      <c r="A33" s="152" t="s">
        <v>541</v>
      </c>
      <c r="B33" s="90"/>
      <c r="C33" s="90"/>
      <c r="D33" s="90"/>
      <c r="E33" s="90"/>
      <c r="F33" s="90"/>
    </row>
    <row r="34" spans="1:6" x14ac:dyDescent="0.25">
      <c r="A34" s="140"/>
      <c r="B34" s="52"/>
      <c r="C34" s="52"/>
      <c r="D34" s="52"/>
      <c r="E34" s="52"/>
      <c r="F34" s="52"/>
    </row>
    <row r="35" spans="1:6" x14ac:dyDescent="0.25">
      <c r="A35" s="151" t="s">
        <v>542</v>
      </c>
      <c r="B35" s="52"/>
      <c r="C35" s="52"/>
      <c r="D35" s="52"/>
      <c r="E35" s="52"/>
      <c r="F35" s="52"/>
    </row>
    <row r="36" spans="1:6" x14ac:dyDescent="0.25">
      <c r="A36" s="152" t="s">
        <v>543</v>
      </c>
      <c r="B36" s="52"/>
      <c r="C36" s="52"/>
      <c r="D36" s="52"/>
      <c r="E36" s="52"/>
      <c r="F36" s="52"/>
    </row>
    <row r="37" spans="1:6" x14ac:dyDescent="0.25">
      <c r="A37" s="152" t="s">
        <v>544</v>
      </c>
      <c r="B37" s="52"/>
      <c r="C37" s="52"/>
      <c r="D37" s="52"/>
      <c r="E37" s="52"/>
      <c r="F37" s="52"/>
    </row>
    <row r="38" spans="1:6" x14ac:dyDescent="0.25">
      <c r="A38" s="152" t="s">
        <v>545</v>
      </c>
      <c r="B38" s="52"/>
      <c r="C38" s="52"/>
      <c r="D38" s="52"/>
      <c r="E38" s="52"/>
      <c r="F38" s="52"/>
    </row>
    <row r="39" spans="1:6" x14ac:dyDescent="0.25">
      <c r="A39" s="140"/>
      <c r="B39" s="52"/>
      <c r="C39" s="52"/>
      <c r="D39" s="52"/>
      <c r="E39" s="52"/>
      <c r="F39" s="52"/>
    </row>
    <row r="40" spans="1:6" x14ac:dyDescent="0.25">
      <c r="A40" s="151" t="s">
        <v>546</v>
      </c>
      <c r="B40" s="52"/>
      <c r="C40" s="52"/>
      <c r="D40" s="52"/>
      <c r="E40" s="52"/>
      <c r="F40" s="52"/>
    </row>
    <row r="41" spans="1:6" x14ac:dyDescent="0.25">
      <c r="A41" s="140"/>
      <c r="B41" s="52"/>
      <c r="C41" s="52"/>
      <c r="D41" s="52"/>
      <c r="E41" s="52"/>
      <c r="F41" s="52"/>
    </row>
    <row r="42" spans="1:6" x14ac:dyDescent="0.25">
      <c r="A42" s="151" t="s">
        <v>547</v>
      </c>
      <c r="B42" s="52"/>
      <c r="C42" s="52"/>
      <c r="D42" s="52"/>
      <c r="E42" s="52"/>
      <c r="F42" s="52"/>
    </row>
    <row r="43" spans="1:6" x14ac:dyDescent="0.25">
      <c r="A43" s="152" t="s">
        <v>548</v>
      </c>
      <c r="B43" s="90"/>
      <c r="C43" s="90"/>
      <c r="D43" s="90"/>
      <c r="E43" s="90"/>
      <c r="F43" s="90"/>
    </row>
    <row r="44" spans="1:6" x14ac:dyDescent="0.25">
      <c r="A44" s="152" t="s">
        <v>549</v>
      </c>
      <c r="B44" s="90"/>
      <c r="C44" s="90"/>
      <c r="D44" s="90"/>
      <c r="E44" s="90"/>
      <c r="F44" s="90"/>
    </row>
    <row r="45" spans="1:6" x14ac:dyDescent="0.25">
      <c r="A45" s="152" t="s">
        <v>550</v>
      </c>
      <c r="B45" s="90"/>
      <c r="C45" s="90"/>
      <c r="D45" s="90"/>
      <c r="E45" s="90"/>
      <c r="F45" s="90"/>
    </row>
    <row r="46" spans="1:6" x14ac:dyDescent="0.25">
      <c r="A46" s="140"/>
      <c r="B46" s="52"/>
      <c r="C46" s="52"/>
      <c r="D46" s="52"/>
      <c r="E46" s="52"/>
      <c r="F46" s="52"/>
    </row>
    <row r="47" spans="1:6" ht="30" x14ac:dyDescent="0.25">
      <c r="A47" s="151" t="s">
        <v>551</v>
      </c>
      <c r="B47" s="52"/>
      <c r="C47" s="52"/>
      <c r="D47" s="52"/>
      <c r="E47" s="52"/>
      <c r="F47" s="52"/>
    </row>
    <row r="48" spans="1:6" x14ac:dyDescent="0.25">
      <c r="A48" s="152" t="s">
        <v>549</v>
      </c>
      <c r="B48" s="90"/>
      <c r="C48" s="90"/>
      <c r="D48" s="90"/>
      <c r="E48" s="90"/>
      <c r="F48" s="90"/>
    </row>
    <row r="49" spans="1:6" x14ac:dyDescent="0.25">
      <c r="A49" s="152" t="s">
        <v>550</v>
      </c>
      <c r="B49" s="90"/>
      <c r="C49" s="90"/>
      <c r="D49" s="90"/>
      <c r="E49" s="90"/>
      <c r="F49" s="90"/>
    </row>
    <row r="50" spans="1:6" x14ac:dyDescent="0.25">
      <c r="A50" s="140"/>
      <c r="B50" s="52"/>
      <c r="C50" s="52"/>
      <c r="D50" s="52"/>
      <c r="E50" s="52"/>
      <c r="F50" s="52"/>
    </row>
    <row r="51" spans="1:6" x14ac:dyDescent="0.25">
      <c r="A51" s="151" t="s">
        <v>552</v>
      </c>
      <c r="B51" s="52"/>
      <c r="C51" s="52"/>
      <c r="D51" s="52"/>
      <c r="E51" s="52"/>
      <c r="F51" s="52"/>
    </row>
    <row r="52" spans="1:6" x14ac:dyDescent="0.25">
      <c r="A52" s="152" t="s">
        <v>549</v>
      </c>
      <c r="B52" s="90"/>
      <c r="C52" s="90"/>
      <c r="D52" s="90"/>
      <c r="E52" s="90"/>
      <c r="F52" s="90"/>
    </row>
    <row r="53" spans="1:6" x14ac:dyDescent="0.25">
      <c r="A53" s="152" t="s">
        <v>550</v>
      </c>
      <c r="B53" s="90"/>
      <c r="C53" s="90"/>
      <c r="D53" s="90"/>
      <c r="E53" s="90"/>
      <c r="F53" s="90"/>
    </row>
    <row r="54" spans="1:6" x14ac:dyDescent="0.25">
      <c r="A54" s="152" t="s">
        <v>553</v>
      </c>
      <c r="B54" s="90"/>
      <c r="C54" s="90"/>
      <c r="D54" s="90"/>
      <c r="E54" s="90"/>
      <c r="F54" s="90"/>
    </row>
    <row r="55" spans="1:6" x14ac:dyDescent="0.25">
      <c r="A55" s="140"/>
      <c r="B55" s="52"/>
      <c r="C55" s="52"/>
      <c r="D55" s="52"/>
      <c r="E55" s="52"/>
      <c r="F55" s="52"/>
    </row>
    <row r="56" spans="1:6" x14ac:dyDescent="0.25">
      <c r="A56" s="151" t="s">
        <v>554</v>
      </c>
      <c r="B56" s="52"/>
      <c r="C56" s="52"/>
      <c r="D56" s="52"/>
      <c r="E56" s="52"/>
      <c r="F56" s="52"/>
    </row>
    <row r="57" spans="1:6" x14ac:dyDescent="0.25">
      <c r="A57" s="152" t="s">
        <v>549</v>
      </c>
      <c r="B57" s="90"/>
      <c r="C57" s="90"/>
      <c r="D57" s="90"/>
      <c r="E57" s="90"/>
      <c r="F57" s="90"/>
    </row>
    <row r="58" spans="1:6" x14ac:dyDescent="0.25">
      <c r="A58" s="152" t="s">
        <v>550</v>
      </c>
      <c r="B58" s="90"/>
      <c r="C58" s="90"/>
      <c r="D58" s="90"/>
      <c r="E58" s="90"/>
      <c r="F58" s="90"/>
    </row>
    <row r="59" spans="1:6" x14ac:dyDescent="0.25">
      <c r="A59" s="140"/>
      <c r="B59" s="52"/>
      <c r="C59" s="52"/>
      <c r="D59" s="52"/>
      <c r="E59" s="52"/>
      <c r="F59" s="52"/>
    </row>
    <row r="60" spans="1:6" x14ac:dyDescent="0.25">
      <c r="A60" s="151" t="s">
        <v>555</v>
      </c>
      <c r="B60" s="52"/>
      <c r="C60" s="52"/>
      <c r="D60" s="52"/>
      <c r="E60" s="52"/>
      <c r="F60" s="52"/>
    </row>
    <row r="61" spans="1:6" x14ac:dyDescent="0.25">
      <c r="A61" s="152" t="s">
        <v>556</v>
      </c>
      <c r="B61" s="139"/>
      <c r="C61" s="139"/>
      <c r="D61" s="139"/>
      <c r="E61" s="139"/>
      <c r="F61" s="139"/>
    </row>
    <row r="62" spans="1:6" x14ac:dyDescent="0.25">
      <c r="A62" s="152" t="s">
        <v>557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558</v>
      </c>
      <c r="B64" s="139"/>
      <c r="C64" s="139"/>
      <c r="D64" s="139"/>
      <c r="E64" s="139"/>
      <c r="F64" s="139"/>
    </row>
    <row r="65" spans="1:6" x14ac:dyDescent="0.25">
      <c r="A65" s="152" t="s">
        <v>559</v>
      </c>
      <c r="B65" s="139"/>
      <c r="C65" s="139"/>
      <c r="D65" s="139"/>
      <c r="E65" s="139"/>
      <c r="F65" s="139"/>
    </row>
    <row r="66" spans="1:6" x14ac:dyDescent="0.25">
      <c r="A66" s="152" t="s">
        <v>560</v>
      </c>
      <c r="B66" s="140"/>
      <c r="C66" s="52"/>
      <c r="D66" s="140"/>
      <c r="E66" s="140"/>
      <c r="F66" s="140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338" t="s">
        <v>445</v>
      </c>
      <c r="B1" s="338"/>
      <c r="C1" s="338"/>
      <c r="D1" s="338"/>
      <c r="E1" s="338"/>
      <c r="F1" s="338"/>
      <c r="G1" s="338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29" t="s">
        <v>446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447</v>
      </c>
      <c r="B5" s="130"/>
      <c r="C5" s="130"/>
      <c r="D5" s="130"/>
      <c r="E5" s="130"/>
      <c r="F5" s="130"/>
      <c r="G5" s="131"/>
    </row>
    <row r="6" spans="1:7" x14ac:dyDescent="0.25">
      <c r="A6" s="336" t="s">
        <v>497</v>
      </c>
      <c r="B6" s="35">
        <v>2022</v>
      </c>
      <c r="C6" s="336">
        <f>+B6+1</f>
        <v>2023</v>
      </c>
      <c r="D6" s="336">
        <f>+C6+1</f>
        <v>2024</v>
      </c>
      <c r="E6" s="336">
        <f>+D6+1</f>
        <v>2025</v>
      </c>
      <c r="F6" s="336">
        <f>+E6+1</f>
        <v>2026</v>
      </c>
      <c r="G6" s="336">
        <f>+F6+1</f>
        <v>2027</v>
      </c>
    </row>
    <row r="7" spans="1:7" ht="83.25" customHeight="1" x14ac:dyDescent="0.25">
      <c r="A7" s="337"/>
      <c r="B7" s="69" t="s">
        <v>561</v>
      </c>
      <c r="C7" s="337"/>
      <c r="D7" s="337"/>
      <c r="E7" s="337"/>
      <c r="F7" s="337"/>
      <c r="G7" s="337"/>
    </row>
    <row r="8" spans="1:7" ht="30" x14ac:dyDescent="0.25">
      <c r="A8" s="70" t="s">
        <v>504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568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569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478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339" t="s">
        <v>480</v>
      </c>
      <c r="B1" s="339"/>
      <c r="C1" s="339"/>
      <c r="D1" s="339"/>
      <c r="E1" s="339"/>
      <c r="F1" s="339"/>
      <c r="G1" s="339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481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447</v>
      </c>
      <c r="B5" s="112"/>
      <c r="C5" s="112"/>
      <c r="D5" s="112"/>
      <c r="E5" s="112"/>
      <c r="F5" s="112"/>
      <c r="G5" s="113"/>
    </row>
    <row r="6" spans="1:7" x14ac:dyDescent="0.25">
      <c r="A6" s="340" t="s">
        <v>572</v>
      </c>
      <c r="B6" s="35">
        <v>2022</v>
      </c>
      <c r="C6" s="336">
        <f>+B6+1</f>
        <v>2023</v>
      </c>
      <c r="D6" s="336">
        <f>+C6+1</f>
        <v>2024</v>
      </c>
      <c r="E6" s="336">
        <f>+D6+1</f>
        <v>2025</v>
      </c>
      <c r="F6" s="336">
        <f>+E6+1</f>
        <v>2026</v>
      </c>
      <c r="G6" s="336">
        <f>+F6+1</f>
        <v>2027</v>
      </c>
    </row>
    <row r="7" spans="1:7" ht="57.75" customHeight="1" x14ac:dyDescent="0.25">
      <c r="A7" s="341"/>
      <c r="B7" s="36" t="s">
        <v>561</v>
      </c>
      <c r="C7" s="337"/>
      <c r="D7" s="337"/>
      <c r="E7" s="337"/>
      <c r="F7" s="337"/>
      <c r="G7" s="337"/>
    </row>
    <row r="8" spans="1:7" x14ac:dyDescent="0.25">
      <c r="A8" s="26" t="s">
        <v>482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485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488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488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494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339" t="s">
        <v>495</v>
      </c>
      <c r="B1" s="339"/>
      <c r="C1" s="339"/>
      <c r="D1" s="339"/>
      <c r="E1" s="339"/>
      <c r="F1" s="339"/>
      <c r="G1" s="339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496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343" t="s">
        <v>497</v>
      </c>
      <c r="B5" s="344">
        <v>2017</v>
      </c>
      <c r="C5" s="344">
        <f>+B5+1</f>
        <v>2018</v>
      </c>
      <c r="D5" s="344">
        <f>+C5+1</f>
        <v>2019</v>
      </c>
      <c r="E5" s="344">
        <f>+D5+1</f>
        <v>2020</v>
      </c>
      <c r="F5" s="344">
        <f>+E5+1</f>
        <v>2021</v>
      </c>
      <c r="G5" s="35">
        <f>+F5+1</f>
        <v>2022</v>
      </c>
    </row>
    <row r="6" spans="1:7" ht="32.25" x14ac:dyDescent="0.25">
      <c r="A6" s="320"/>
      <c r="B6" s="345"/>
      <c r="C6" s="345"/>
      <c r="D6" s="345"/>
      <c r="E6" s="345"/>
      <c r="F6" s="345"/>
      <c r="G6" s="36" t="s">
        <v>576</v>
      </c>
    </row>
    <row r="7" spans="1:7" x14ac:dyDescent="0.25">
      <c r="A7" s="61" t="s">
        <v>504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507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478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342" t="s">
        <v>588</v>
      </c>
      <c r="B39" s="342"/>
      <c r="C39" s="342"/>
      <c r="D39" s="342"/>
      <c r="E39" s="342"/>
      <c r="F39" s="342"/>
      <c r="G39" s="342"/>
    </row>
    <row r="40" spans="1:7" x14ac:dyDescent="0.25">
      <c r="A40" s="342" t="s">
        <v>589</v>
      </c>
      <c r="B40" s="342"/>
      <c r="C40" s="342"/>
      <c r="D40" s="342"/>
      <c r="E40" s="342"/>
      <c r="F40" s="342"/>
      <c r="G40" s="34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339" t="s">
        <v>510</v>
      </c>
      <c r="B1" s="339"/>
      <c r="C1" s="339"/>
      <c r="D1" s="339"/>
      <c r="E1" s="339"/>
      <c r="F1" s="339"/>
      <c r="G1" s="339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511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346" t="s">
        <v>572</v>
      </c>
      <c r="B5" s="344">
        <v>2017</v>
      </c>
      <c r="C5" s="344">
        <f>+B5+1</f>
        <v>2018</v>
      </c>
      <c r="D5" s="344">
        <f>+C5+1</f>
        <v>2019</v>
      </c>
      <c r="E5" s="344">
        <f>+D5+1</f>
        <v>2020</v>
      </c>
      <c r="F5" s="344">
        <f>+E5+1</f>
        <v>2021</v>
      </c>
      <c r="G5" s="35">
        <v>2022</v>
      </c>
    </row>
    <row r="6" spans="1:7" ht="48.75" customHeight="1" x14ac:dyDescent="0.25">
      <c r="A6" s="347"/>
      <c r="B6" s="345"/>
      <c r="C6" s="345"/>
      <c r="D6" s="345"/>
      <c r="E6" s="345"/>
      <c r="F6" s="345"/>
      <c r="G6" s="36" t="s">
        <v>590</v>
      </c>
    </row>
    <row r="7" spans="1:7" x14ac:dyDescent="0.25">
      <c r="A7" s="26" t="s">
        <v>482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488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342" t="s">
        <v>588</v>
      </c>
      <c r="B32" s="342"/>
      <c r="C32" s="342"/>
      <c r="D32" s="342"/>
      <c r="E32" s="342"/>
      <c r="F32" s="342"/>
      <c r="G32" s="342"/>
    </row>
    <row r="33" spans="1:7" x14ac:dyDescent="0.25">
      <c r="A33" s="342" t="s">
        <v>589</v>
      </c>
      <c r="B33" s="342"/>
      <c r="C33" s="342"/>
      <c r="D33" s="342"/>
      <c r="E33" s="342"/>
      <c r="F33" s="342"/>
      <c r="G33" s="34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348" t="s">
        <v>514</v>
      </c>
      <c r="B1" s="348"/>
      <c r="C1" s="348"/>
      <c r="D1" s="348"/>
      <c r="E1" s="348"/>
      <c r="F1" s="348"/>
    </row>
    <row r="2" spans="1:6" ht="20.100000000000001" customHeight="1" x14ac:dyDescent="0.25">
      <c r="A2" s="108" t="str">
        <f>'Formato 1'!A2</f>
        <v>Municipio de San Felipe</v>
      </c>
      <c r="B2" s="132"/>
      <c r="C2" s="132"/>
      <c r="D2" s="132"/>
      <c r="E2" s="132"/>
      <c r="F2" s="133"/>
    </row>
    <row r="3" spans="1:6" ht="29.25" customHeight="1" x14ac:dyDescent="0.25">
      <c r="A3" s="134" t="s">
        <v>515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516</v>
      </c>
      <c r="C4" s="119" t="s">
        <v>517</v>
      </c>
      <c r="D4" s="119" t="s">
        <v>518</v>
      </c>
      <c r="E4" s="119" t="s">
        <v>519</v>
      </c>
      <c r="F4" s="119" t="s">
        <v>520</v>
      </c>
    </row>
    <row r="5" spans="1:6" ht="12.75" customHeight="1" x14ac:dyDescent="0.25">
      <c r="A5" s="18" t="s">
        <v>521</v>
      </c>
      <c r="B5" s="52"/>
      <c r="C5" s="52"/>
      <c r="D5" s="52"/>
      <c r="E5" s="52"/>
      <c r="F5" s="52"/>
    </row>
    <row r="6" spans="1:6" ht="30" x14ac:dyDescent="0.25">
      <c r="A6" s="58" t="s">
        <v>522</v>
      </c>
      <c r="B6" s="59"/>
      <c r="C6" s="59"/>
      <c r="D6" s="59"/>
      <c r="E6" s="59"/>
      <c r="F6" s="59"/>
    </row>
    <row r="7" spans="1:6" ht="15" x14ac:dyDescent="0.25">
      <c r="A7" s="58" t="s">
        <v>523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524</v>
      </c>
      <c r="B9" s="44"/>
      <c r="C9" s="44"/>
      <c r="D9" s="44"/>
      <c r="E9" s="44"/>
      <c r="F9" s="44"/>
    </row>
    <row r="10" spans="1:6" ht="15" x14ac:dyDescent="0.25">
      <c r="A10" s="58" t="s">
        <v>525</v>
      </c>
      <c r="B10" s="59"/>
      <c r="C10" s="59"/>
      <c r="D10" s="59"/>
      <c r="E10" s="59"/>
      <c r="F10" s="59"/>
    </row>
    <row r="11" spans="1:6" ht="15" x14ac:dyDescent="0.25">
      <c r="A11" s="79" t="s">
        <v>526</v>
      </c>
      <c r="B11" s="59"/>
      <c r="C11" s="59"/>
      <c r="D11" s="59"/>
      <c r="E11" s="59"/>
      <c r="F11" s="59"/>
    </row>
    <row r="12" spans="1:6" ht="15" x14ac:dyDescent="0.25">
      <c r="A12" s="79" t="s">
        <v>527</v>
      </c>
      <c r="B12" s="59"/>
      <c r="C12" s="59"/>
      <c r="D12" s="59"/>
      <c r="E12" s="59"/>
      <c r="F12" s="59"/>
    </row>
    <row r="13" spans="1:6" ht="15" x14ac:dyDescent="0.25">
      <c r="A13" s="79" t="s">
        <v>528</v>
      </c>
      <c r="B13" s="59"/>
      <c r="C13" s="59"/>
      <c r="D13" s="59"/>
      <c r="E13" s="59"/>
      <c r="F13" s="59"/>
    </row>
    <row r="14" spans="1:6" ht="15" x14ac:dyDescent="0.25">
      <c r="A14" s="58" t="s">
        <v>529</v>
      </c>
      <c r="B14" s="59"/>
      <c r="C14" s="59"/>
      <c r="D14" s="59"/>
      <c r="E14" s="59"/>
      <c r="F14" s="59"/>
    </row>
    <row r="15" spans="1:6" ht="15" x14ac:dyDescent="0.25">
      <c r="A15" s="79" t="s">
        <v>526</v>
      </c>
      <c r="B15" s="59"/>
      <c r="C15" s="59"/>
      <c r="D15" s="59"/>
      <c r="E15" s="59"/>
      <c r="F15" s="59"/>
    </row>
    <row r="16" spans="1:6" ht="15" x14ac:dyDescent="0.25">
      <c r="A16" s="79" t="s">
        <v>527</v>
      </c>
      <c r="B16" s="59"/>
      <c r="C16" s="59"/>
      <c r="D16" s="59"/>
      <c r="E16" s="59"/>
      <c r="F16" s="59"/>
    </row>
    <row r="17" spans="1:6" ht="15" x14ac:dyDescent="0.25">
      <c r="A17" s="79" t="s">
        <v>528</v>
      </c>
      <c r="B17" s="59"/>
      <c r="C17" s="59"/>
      <c r="D17" s="59"/>
      <c r="E17" s="59"/>
      <c r="F17" s="59"/>
    </row>
    <row r="18" spans="1:6" ht="15" x14ac:dyDescent="0.25">
      <c r="A18" s="58" t="s">
        <v>530</v>
      </c>
      <c r="B18" s="120"/>
      <c r="C18" s="59"/>
      <c r="D18" s="59"/>
      <c r="E18" s="59"/>
      <c r="F18" s="59"/>
    </row>
    <row r="19" spans="1:6" ht="15" x14ac:dyDescent="0.25">
      <c r="A19" s="58" t="s">
        <v>531</v>
      </c>
      <c r="B19" s="59"/>
      <c r="C19" s="59"/>
      <c r="D19" s="59"/>
      <c r="E19" s="59"/>
      <c r="F19" s="59"/>
    </row>
    <row r="20" spans="1:6" ht="30" x14ac:dyDescent="0.25">
      <c r="A20" s="58" t="s">
        <v>532</v>
      </c>
      <c r="B20" s="121"/>
      <c r="C20" s="121"/>
      <c r="D20" s="121"/>
      <c r="E20" s="121"/>
      <c r="F20" s="121"/>
    </row>
    <row r="21" spans="1:6" ht="30" x14ac:dyDescent="0.25">
      <c r="A21" s="58" t="s">
        <v>533</v>
      </c>
      <c r="B21" s="121"/>
      <c r="C21" s="121"/>
      <c r="D21" s="121"/>
      <c r="E21" s="121"/>
      <c r="F21" s="121"/>
    </row>
    <row r="22" spans="1:6" ht="30" x14ac:dyDescent="0.25">
      <c r="A22" s="58" t="s">
        <v>534</v>
      </c>
      <c r="B22" s="121"/>
      <c r="C22" s="121"/>
      <c r="D22" s="121"/>
      <c r="E22" s="121"/>
      <c r="F22" s="121"/>
    </row>
    <row r="23" spans="1:6" ht="15" x14ac:dyDescent="0.25">
      <c r="A23" s="58" t="s">
        <v>535</v>
      </c>
      <c r="B23" s="121"/>
      <c r="C23" s="121"/>
      <c r="D23" s="121"/>
      <c r="E23" s="121"/>
      <c r="F23" s="121"/>
    </row>
    <row r="24" spans="1:6" ht="15" x14ac:dyDescent="0.25">
      <c r="A24" s="58" t="s">
        <v>536</v>
      </c>
      <c r="B24" s="122"/>
      <c r="C24" s="59"/>
      <c r="D24" s="59"/>
      <c r="E24" s="59"/>
      <c r="F24" s="59"/>
    </row>
    <row r="25" spans="1:6" ht="15" x14ac:dyDescent="0.25">
      <c r="A25" s="58" t="s">
        <v>537</v>
      </c>
      <c r="B25" s="122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538</v>
      </c>
      <c r="B27" s="44"/>
      <c r="C27" s="44"/>
      <c r="D27" s="44"/>
      <c r="E27" s="44"/>
      <c r="F27" s="44"/>
    </row>
    <row r="28" spans="1:6" ht="15" x14ac:dyDescent="0.25">
      <c r="A28" s="58" t="s">
        <v>539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540</v>
      </c>
      <c r="B30" s="44"/>
      <c r="C30" s="44"/>
      <c r="D30" s="44"/>
      <c r="E30" s="44"/>
      <c r="F30" s="44"/>
    </row>
    <row r="31" spans="1:6" ht="15" x14ac:dyDescent="0.25">
      <c r="A31" s="58" t="s">
        <v>525</v>
      </c>
      <c r="B31" s="59"/>
      <c r="C31" s="59"/>
      <c r="D31" s="59"/>
      <c r="E31" s="59"/>
      <c r="F31" s="59"/>
    </row>
    <row r="32" spans="1:6" ht="15" x14ac:dyDescent="0.25">
      <c r="A32" s="58" t="s">
        <v>529</v>
      </c>
      <c r="B32" s="59"/>
      <c r="C32" s="59"/>
      <c r="D32" s="59"/>
      <c r="E32" s="59"/>
      <c r="F32" s="59"/>
    </row>
    <row r="33" spans="1:6" ht="15" x14ac:dyDescent="0.25">
      <c r="A33" s="58" t="s">
        <v>541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542</v>
      </c>
      <c r="B35" s="44"/>
      <c r="C35" s="44"/>
      <c r="D35" s="44"/>
      <c r="E35" s="44"/>
      <c r="F35" s="44"/>
    </row>
    <row r="36" spans="1:6" ht="15" x14ac:dyDescent="0.25">
      <c r="A36" s="58" t="s">
        <v>543</v>
      </c>
      <c r="B36" s="59"/>
      <c r="C36" s="59"/>
      <c r="D36" s="59"/>
      <c r="E36" s="59"/>
      <c r="F36" s="59"/>
    </row>
    <row r="37" spans="1:6" ht="15" x14ac:dyDescent="0.25">
      <c r="A37" s="58" t="s">
        <v>544</v>
      </c>
      <c r="B37" s="59"/>
      <c r="C37" s="59"/>
      <c r="D37" s="59"/>
      <c r="E37" s="59"/>
      <c r="F37" s="59"/>
    </row>
    <row r="38" spans="1:6" ht="15" x14ac:dyDescent="0.25">
      <c r="A38" s="58" t="s">
        <v>545</v>
      </c>
      <c r="B38" s="122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546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547</v>
      </c>
      <c r="B42" s="44"/>
      <c r="C42" s="44"/>
      <c r="D42" s="44"/>
      <c r="E42" s="44"/>
      <c r="F42" s="44"/>
    </row>
    <row r="43" spans="1:6" ht="15" x14ac:dyDescent="0.25">
      <c r="A43" s="58" t="s">
        <v>548</v>
      </c>
      <c r="B43" s="59"/>
      <c r="C43" s="59"/>
      <c r="D43" s="59"/>
      <c r="E43" s="59"/>
      <c r="F43" s="59"/>
    </row>
    <row r="44" spans="1:6" ht="15" x14ac:dyDescent="0.25">
      <c r="A44" s="58" t="s">
        <v>549</v>
      </c>
      <c r="B44" s="59"/>
      <c r="C44" s="59"/>
      <c r="D44" s="59"/>
      <c r="E44" s="59"/>
      <c r="F44" s="59"/>
    </row>
    <row r="45" spans="1:6" ht="15" x14ac:dyDescent="0.25">
      <c r="A45" s="58" t="s">
        <v>550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551</v>
      </c>
      <c r="B47" s="44"/>
      <c r="C47" s="44"/>
      <c r="D47" s="44"/>
      <c r="E47" s="44"/>
      <c r="F47" s="44"/>
    </row>
    <row r="48" spans="1:6" ht="15" x14ac:dyDescent="0.25">
      <c r="A48" s="58" t="s">
        <v>549</v>
      </c>
      <c r="B48" s="121"/>
      <c r="C48" s="121"/>
      <c r="D48" s="121"/>
      <c r="E48" s="121"/>
      <c r="F48" s="121"/>
    </row>
    <row r="49" spans="1:6" ht="15" x14ac:dyDescent="0.25">
      <c r="A49" s="58" t="s">
        <v>550</v>
      </c>
      <c r="B49" s="121"/>
      <c r="C49" s="121"/>
      <c r="D49" s="121"/>
      <c r="E49" s="121"/>
      <c r="F49" s="121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552</v>
      </c>
      <c r="B51" s="44"/>
      <c r="C51" s="44"/>
      <c r="D51" s="44"/>
      <c r="E51" s="44"/>
      <c r="F51" s="44"/>
    </row>
    <row r="52" spans="1:6" ht="15" x14ac:dyDescent="0.25">
      <c r="A52" s="58" t="s">
        <v>549</v>
      </c>
      <c r="B52" s="59"/>
      <c r="C52" s="59"/>
      <c r="D52" s="59"/>
      <c r="E52" s="59"/>
      <c r="F52" s="59"/>
    </row>
    <row r="53" spans="1:6" ht="15" x14ac:dyDescent="0.25">
      <c r="A53" s="58" t="s">
        <v>550</v>
      </c>
      <c r="B53" s="59"/>
      <c r="C53" s="59"/>
      <c r="D53" s="59"/>
      <c r="E53" s="59"/>
      <c r="F53" s="59"/>
    </row>
    <row r="54" spans="1:6" ht="15" x14ac:dyDescent="0.25">
      <c r="A54" s="58" t="s">
        <v>553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554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549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550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555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556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557</v>
      </c>
      <c r="B62" s="122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558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559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560</v>
      </c>
      <c r="B66" s="59"/>
      <c r="C66" s="59"/>
      <c r="D66" s="59"/>
      <c r="E66" s="59"/>
      <c r="F66" s="59"/>
    </row>
    <row r="67" spans="1:6" ht="20.100000000000001" customHeight="1" x14ac:dyDescent="0.25">
      <c r="A67" s="118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D8" sqref="D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12" t="s">
        <v>124</v>
      </c>
      <c r="B1" s="313"/>
      <c r="C1" s="313"/>
      <c r="D1" s="313"/>
      <c r="E1" s="313"/>
      <c r="F1" s="313"/>
      <c r="G1" s="313"/>
      <c r="H1" s="314"/>
    </row>
    <row r="2" spans="1:8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125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2024 y al 31 de diciembre de 2025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2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162">
        <f t="shared" ref="B8:H8" si="0">B9+B13</f>
        <v>0</v>
      </c>
      <c r="C8" s="162">
        <f t="shared" si="0"/>
        <v>0</v>
      </c>
      <c r="D8" s="162">
        <f t="shared" si="0"/>
        <v>0</v>
      </c>
      <c r="E8" s="162">
        <f t="shared" si="0"/>
        <v>0</v>
      </c>
      <c r="F8" s="162">
        <f t="shared" si="0"/>
        <v>0</v>
      </c>
      <c r="G8" s="162">
        <f t="shared" si="0"/>
        <v>0</v>
      </c>
      <c r="H8" s="162">
        <f t="shared" si="0"/>
        <v>0</v>
      </c>
    </row>
    <row r="9" spans="1:8" ht="15.75" customHeight="1" x14ac:dyDescent="0.25">
      <c r="A9" s="103" t="s">
        <v>135</v>
      </c>
      <c r="B9" s="120">
        <f t="shared" ref="B9:H9" si="1">SUM(B10:B12)</f>
        <v>0</v>
      </c>
      <c r="C9" s="120">
        <f t="shared" si="1"/>
        <v>0</v>
      </c>
      <c r="D9" s="120">
        <f t="shared" si="1"/>
        <v>0</v>
      </c>
      <c r="E9" s="120">
        <f t="shared" si="1"/>
        <v>0</v>
      </c>
      <c r="F9" s="120">
        <f t="shared" si="1"/>
        <v>0</v>
      </c>
      <c r="G9" s="120">
        <f t="shared" si="1"/>
        <v>0</v>
      </c>
      <c r="H9" s="120">
        <f t="shared" si="1"/>
        <v>0</v>
      </c>
    </row>
    <row r="10" spans="1:8" ht="17.25" customHeight="1" x14ac:dyDescent="0.25">
      <c r="A10" s="104" t="s">
        <v>136</v>
      </c>
      <c r="B10" s="171">
        <v>0</v>
      </c>
      <c r="C10" s="120">
        <v>0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</row>
    <row r="11" spans="1:8" x14ac:dyDescent="0.25">
      <c r="A11" s="104" t="s">
        <v>137</v>
      </c>
      <c r="B11" s="171">
        <v>0</v>
      </c>
      <c r="C11" s="120">
        <v>0</v>
      </c>
      <c r="D11" s="171">
        <v>0</v>
      </c>
      <c r="E11" s="171">
        <v>0</v>
      </c>
      <c r="F11" s="171">
        <v>0</v>
      </c>
      <c r="G11" s="120">
        <v>0</v>
      </c>
      <c r="H11" s="120">
        <v>0</v>
      </c>
    </row>
    <row r="12" spans="1:8" ht="16.5" customHeight="1" x14ac:dyDescent="0.25">
      <c r="A12" s="104" t="s">
        <v>138</v>
      </c>
      <c r="B12" s="171">
        <v>0</v>
      </c>
      <c r="C12" s="120">
        <v>0</v>
      </c>
      <c r="D12" s="171">
        <v>0</v>
      </c>
      <c r="E12" s="171">
        <v>0</v>
      </c>
      <c r="F12" s="171">
        <v>0</v>
      </c>
      <c r="G12" s="120">
        <v>0</v>
      </c>
      <c r="H12" s="120">
        <v>0</v>
      </c>
    </row>
    <row r="13" spans="1:8" x14ac:dyDescent="0.25">
      <c r="A13" s="103" t="s">
        <v>139</v>
      </c>
      <c r="B13" s="120">
        <f t="shared" ref="B13:H13" si="2">SUM(B14:B16)</f>
        <v>0</v>
      </c>
      <c r="C13" s="120">
        <f t="shared" si="2"/>
        <v>0</v>
      </c>
      <c r="D13" s="120">
        <f t="shared" si="2"/>
        <v>0</v>
      </c>
      <c r="E13" s="120">
        <f t="shared" si="2"/>
        <v>0</v>
      </c>
      <c r="F13" s="120">
        <f t="shared" si="2"/>
        <v>0</v>
      </c>
      <c r="G13" s="120">
        <f t="shared" si="2"/>
        <v>0</v>
      </c>
      <c r="H13" s="120">
        <f t="shared" si="2"/>
        <v>0</v>
      </c>
    </row>
    <row r="14" spans="1:8" x14ac:dyDescent="0.25">
      <c r="A14" s="104" t="s">
        <v>140</v>
      </c>
      <c r="B14" s="171">
        <v>0</v>
      </c>
      <c r="C14" s="120">
        <v>0</v>
      </c>
      <c r="D14" s="171">
        <v>0</v>
      </c>
      <c r="E14" s="171">
        <v>0</v>
      </c>
      <c r="F14" s="171">
        <v>0</v>
      </c>
      <c r="G14" s="120">
        <v>0</v>
      </c>
      <c r="H14" s="120">
        <v>0</v>
      </c>
    </row>
    <row r="15" spans="1:8" ht="15" customHeight="1" x14ac:dyDescent="0.25">
      <c r="A15" s="104" t="s">
        <v>141</v>
      </c>
      <c r="B15" s="171">
        <v>0</v>
      </c>
      <c r="C15" s="120">
        <v>0</v>
      </c>
      <c r="D15" s="171">
        <v>0</v>
      </c>
      <c r="E15" s="171">
        <v>0</v>
      </c>
      <c r="F15" s="171">
        <v>0</v>
      </c>
      <c r="G15" s="120">
        <v>0</v>
      </c>
      <c r="H15" s="120">
        <v>0</v>
      </c>
    </row>
    <row r="16" spans="1:8" x14ac:dyDescent="0.25">
      <c r="A16" s="104" t="s">
        <v>142</v>
      </c>
      <c r="B16" s="171">
        <v>0</v>
      </c>
      <c r="C16" s="120">
        <v>0</v>
      </c>
      <c r="D16" s="171">
        <v>0</v>
      </c>
      <c r="E16" s="171">
        <v>0</v>
      </c>
      <c r="F16" s="171">
        <v>0</v>
      </c>
      <c r="G16" s="120">
        <v>0</v>
      </c>
      <c r="H16" s="120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257">
        <v>5152661.83</v>
      </c>
      <c r="C18" s="258"/>
      <c r="D18" s="258"/>
      <c r="E18" s="258"/>
      <c r="F18" s="257">
        <v>5011293.84</v>
      </c>
      <c r="G18" s="106"/>
      <c r="H18" s="106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162">
        <f t="shared" ref="B20:H20" si="3">B8+B18</f>
        <v>5152661.83</v>
      </c>
      <c r="C20" s="162">
        <f t="shared" si="3"/>
        <v>0</v>
      </c>
      <c r="D20" s="162">
        <f t="shared" si="3"/>
        <v>0</v>
      </c>
      <c r="E20" s="162">
        <f t="shared" si="3"/>
        <v>0</v>
      </c>
      <c r="F20" s="162">
        <f t="shared" si="3"/>
        <v>5011293.84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5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162">
        <f>SUM(B23:B25)</f>
        <v>0</v>
      </c>
      <c r="C22" s="162">
        <f t="shared" ref="C22:H22" si="4">SUM(C23:C25)</f>
        <v>0</v>
      </c>
      <c r="D22" s="162">
        <f t="shared" si="4"/>
        <v>0</v>
      </c>
      <c r="E22" s="162">
        <f t="shared" si="4"/>
        <v>0</v>
      </c>
      <c r="F22" s="162">
        <f t="shared" si="4"/>
        <v>0</v>
      </c>
      <c r="G22" s="162">
        <f t="shared" si="4"/>
        <v>0</v>
      </c>
      <c r="H22" s="162">
        <f t="shared" si="4"/>
        <v>0</v>
      </c>
    </row>
    <row r="23" spans="1:8" ht="15" customHeight="1" x14ac:dyDescent="0.25">
      <c r="A23" s="107" t="s">
        <v>146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</row>
    <row r="24" spans="1:8" ht="15" customHeight="1" x14ac:dyDescent="0.25">
      <c r="A24" s="107" t="s">
        <v>147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</row>
    <row r="25" spans="1:8" x14ac:dyDescent="0.25">
      <c r="A25" s="107" t="s">
        <v>148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</row>
    <row r="26" spans="1:8" ht="16.5" customHeight="1" x14ac:dyDescent="0.25">
      <c r="A26" s="9"/>
      <c r="B26" s="164"/>
      <c r="C26" s="164"/>
      <c r="D26" s="164"/>
      <c r="E26" s="164"/>
      <c r="F26" s="164"/>
      <c r="G26" s="164"/>
      <c r="H26" s="164"/>
    </row>
    <row r="27" spans="1:8" ht="16.5" customHeight="1" x14ac:dyDescent="0.25">
      <c r="A27" s="8" t="s">
        <v>149</v>
      </c>
      <c r="B27" s="162">
        <f>SUM(B28:B30)</f>
        <v>0</v>
      </c>
      <c r="C27" s="162">
        <f t="shared" ref="C27:H27" si="5">SUM(C28:C30)</f>
        <v>0</v>
      </c>
      <c r="D27" s="162">
        <f t="shared" si="5"/>
        <v>0</v>
      </c>
      <c r="E27" s="162">
        <f t="shared" si="5"/>
        <v>0</v>
      </c>
      <c r="F27" s="162">
        <f t="shared" si="5"/>
        <v>0</v>
      </c>
      <c r="G27" s="162">
        <f t="shared" si="5"/>
        <v>0</v>
      </c>
      <c r="H27" s="162">
        <f t="shared" si="5"/>
        <v>0</v>
      </c>
    </row>
    <row r="28" spans="1:8" ht="15" customHeight="1" x14ac:dyDescent="0.25">
      <c r="A28" s="107" t="s">
        <v>150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</row>
    <row r="29" spans="1:8" ht="15" customHeight="1" x14ac:dyDescent="0.25">
      <c r="A29" s="107" t="s">
        <v>151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</row>
    <row r="30" spans="1:8" ht="15.75" customHeight="1" x14ac:dyDescent="0.25">
      <c r="A30" s="107" t="s">
        <v>152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315" t="s">
        <v>154</v>
      </c>
      <c r="B33" s="315"/>
      <c r="C33" s="315"/>
      <c r="D33" s="315"/>
      <c r="E33" s="315"/>
      <c r="F33" s="315"/>
      <c r="G33" s="315"/>
      <c r="H33" s="315"/>
    </row>
    <row r="34" spans="1:8" ht="14.45" customHeight="1" x14ac:dyDescent="0.25">
      <c r="A34" s="315"/>
      <c r="B34" s="315"/>
      <c r="C34" s="315"/>
      <c r="D34" s="315"/>
      <c r="E34" s="315"/>
      <c r="F34" s="315"/>
      <c r="G34" s="315"/>
      <c r="H34" s="315"/>
    </row>
    <row r="35" spans="1:8" ht="14.45" customHeight="1" x14ac:dyDescent="0.25">
      <c r="A35" s="315"/>
      <c r="B35" s="315"/>
      <c r="C35" s="315"/>
      <c r="D35" s="315"/>
      <c r="E35" s="315"/>
      <c r="F35" s="315"/>
      <c r="G35" s="315"/>
      <c r="H35" s="315"/>
    </row>
    <row r="36" spans="1:8" ht="14.45" customHeight="1" x14ac:dyDescent="0.25">
      <c r="A36" s="315"/>
      <c r="B36" s="315"/>
      <c r="C36" s="315"/>
      <c r="D36" s="315"/>
      <c r="E36" s="315"/>
      <c r="F36" s="315"/>
      <c r="G36" s="315"/>
      <c r="H36" s="315"/>
    </row>
    <row r="37" spans="1:8" ht="14.45" customHeight="1" x14ac:dyDescent="0.25">
      <c r="A37" s="315"/>
      <c r="B37" s="315"/>
      <c r="C37" s="315"/>
      <c r="D37" s="315"/>
      <c r="E37" s="315"/>
      <c r="F37" s="315"/>
      <c r="G37" s="315"/>
      <c r="H37" s="315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7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7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312" t="s">
        <v>165</v>
      </c>
      <c r="B1" s="313"/>
      <c r="C1" s="313"/>
      <c r="D1" s="313"/>
      <c r="E1" s="313"/>
      <c r="F1" s="313"/>
      <c r="G1" s="313"/>
      <c r="H1" s="313"/>
      <c r="I1" s="313"/>
      <c r="J1" s="313"/>
      <c r="K1" s="314"/>
    </row>
    <row r="2" spans="1:1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166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621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180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181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182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8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185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186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187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8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75"/>
  <sheetViews>
    <sheetView showGridLines="0" topLeftCell="A52" zoomScale="75" zoomScaleNormal="75" workbookViewId="0">
      <selection activeCell="D53" sqref="D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3.28515625" bestFit="1" customWidth="1"/>
  </cols>
  <sheetData>
    <row r="1" spans="1:6" ht="40.9" customHeight="1" x14ac:dyDescent="0.25">
      <c r="A1" s="312" t="s">
        <v>189</v>
      </c>
      <c r="B1" s="313"/>
      <c r="C1" s="313"/>
      <c r="D1" s="314"/>
    </row>
    <row r="2" spans="1:6" x14ac:dyDescent="0.25">
      <c r="A2" s="108" t="str">
        <f>'Formato 1'!A2</f>
        <v>Municipio de San Felipe</v>
      </c>
      <c r="B2" s="109"/>
      <c r="C2" s="109"/>
      <c r="D2" s="110"/>
    </row>
    <row r="3" spans="1:6" x14ac:dyDescent="0.25">
      <c r="A3" s="111" t="s">
        <v>190</v>
      </c>
      <c r="B3" s="112"/>
      <c r="C3" s="112"/>
      <c r="D3" s="113"/>
    </row>
    <row r="4" spans="1:6" x14ac:dyDescent="0.25">
      <c r="A4" s="111" t="str">
        <f>'Formato 3'!A4</f>
        <v>Del 1 de Enero al 31 de diciembre de 2025 (b)</v>
      </c>
      <c r="B4" s="112"/>
      <c r="C4" s="112"/>
      <c r="D4" s="113"/>
    </row>
    <row r="5" spans="1:6" x14ac:dyDescent="0.25">
      <c r="A5" s="114" t="s">
        <v>2</v>
      </c>
      <c r="B5" s="115"/>
      <c r="C5" s="115"/>
      <c r="D5" s="116"/>
    </row>
    <row r="6" spans="1:6" ht="15" customHeight="1" x14ac:dyDescent="0.25"/>
    <row r="7" spans="1:6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6" x14ac:dyDescent="0.25">
      <c r="A8" s="3" t="s">
        <v>194</v>
      </c>
      <c r="B8" s="14">
        <f>SUM(B9:B11)</f>
        <v>470497481</v>
      </c>
      <c r="C8" s="14">
        <f>SUM(C9:C11)</f>
        <v>538208091.71000004</v>
      </c>
      <c r="D8" s="14">
        <f>SUM(D9:D11)</f>
        <v>538024829.35000002</v>
      </c>
      <c r="F8" s="172"/>
    </row>
    <row r="9" spans="1:6" x14ac:dyDescent="0.25">
      <c r="A9" s="57" t="s">
        <v>195</v>
      </c>
      <c r="B9" s="252">
        <v>231413687</v>
      </c>
      <c r="C9" s="252">
        <v>291856863.19</v>
      </c>
      <c r="D9" s="252">
        <v>291673600.82999998</v>
      </c>
    </row>
    <row r="10" spans="1:6" x14ac:dyDescent="0.25">
      <c r="A10" s="57" t="s">
        <v>196</v>
      </c>
      <c r="B10" s="252">
        <v>239083794</v>
      </c>
      <c r="C10" s="252">
        <v>246351228.52000001</v>
      </c>
      <c r="D10" s="252">
        <v>246351228.52000001</v>
      </c>
    </row>
    <row r="11" spans="1:6" x14ac:dyDescent="0.25">
      <c r="A11" s="57" t="s">
        <v>197</v>
      </c>
      <c r="B11" s="93">
        <f>B44</f>
        <v>0</v>
      </c>
      <c r="C11" s="93">
        <f>C44</f>
        <v>0</v>
      </c>
      <c r="D11" s="93">
        <f>D44</f>
        <v>0</v>
      </c>
    </row>
    <row r="12" spans="1:6" x14ac:dyDescent="0.25">
      <c r="A12" s="45"/>
      <c r="B12" s="90"/>
      <c r="C12" s="90"/>
      <c r="D12" s="90"/>
    </row>
    <row r="13" spans="1:6" x14ac:dyDescent="0.25">
      <c r="A13" s="3" t="s">
        <v>198</v>
      </c>
      <c r="B13" s="14">
        <f>B14+B15</f>
        <v>470497481</v>
      </c>
      <c r="C13" s="14">
        <f>C14+C15</f>
        <v>420899674.06</v>
      </c>
      <c r="D13" s="14">
        <f>D14+D15</f>
        <v>416409616.73000002</v>
      </c>
      <c r="F13" s="172"/>
    </row>
    <row r="14" spans="1:6" x14ac:dyDescent="0.25">
      <c r="A14" s="57" t="s">
        <v>199</v>
      </c>
      <c r="B14" s="252">
        <v>231413687</v>
      </c>
      <c r="C14" s="252">
        <v>244596441.12</v>
      </c>
      <c r="D14" s="252">
        <v>240106383.78999999</v>
      </c>
    </row>
    <row r="15" spans="1:6" x14ac:dyDescent="0.25">
      <c r="A15" s="57" t="s">
        <v>200</v>
      </c>
      <c r="B15" s="252">
        <v>239083794</v>
      </c>
      <c r="C15" s="252">
        <v>176303232.94</v>
      </c>
      <c r="D15" s="252">
        <v>176303232.94</v>
      </c>
    </row>
    <row r="16" spans="1:6" x14ac:dyDescent="0.25">
      <c r="A16" s="45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65208253.849999994</v>
      </c>
      <c r="D17" s="14">
        <f>D18+D19</f>
        <v>65208253.849999994</v>
      </c>
    </row>
    <row r="18" spans="1:4" x14ac:dyDescent="0.25">
      <c r="A18" s="57" t="s">
        <v>202</v>
      </c>
      <c r="B18" s="16">
        <v>0</v>
      </c>
      <c r="C18" s="252">
        <v>40006539.039999999</v>
      </c>
      <c r="D18" s="252">
        <v>40006539.039999999</v>
      </c>
    </row>
    <row r="19" spans="1:4" x14ac:dyDescent="0.25">
      <c r="A19" s="57" t="s">
        <v>203</v>
      </c>
      <c r="B19" s="16">
        <v>0</v>
      </c>
      <c r="C19" s="252">
        <v>25201714.809999999</v>
      </c>
      <c r="D19" s="252">
        <v>25201714.809999999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182516671.50000003</v>
      </c>
      <c r="D21" s="14">
        <f>D8-D13+D17</f>
        <v>186823466.47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182516671.50000003</v>
      </c>
      <c r="D23" s="14">
        <f>D21-D11</f>
        <v>186823466.47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117308417.65000004</v>
      </c>
      <c r="D25" s="14">
        <f>D23-D17</f>
        <v>121615212.62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117308417.65000004</v>
      </c>
      <c r="D33" s="4">
        <f>D25+D29</f>
        <v>121615212.62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v>231413687</v>
      </c>
      <c r="C48" s="95">
        <v>291856863.19</v>
      </c>
      <c r="D48" s="95">
        <v>291673600.82999998</v>
      </c>
    </row>
    <row r="49" spans="1:4" x14ac:dyDescent="0.25">
      <c r="A49" s="21" t="s">
        <v>223</v>
      </c>
      <c r="B49" s="4">
        <v>0</v>
      </c>
      <c r="C49" s="4">
        <v>0</v>
      </c>
      <c r="D49" s="4">
        <v>0</v>
      </c>
    </row>
    <row r="50" spans="1:4" x14ac:dyDescent="0.25">
      <c r="A50" s="96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v>231413687</v>
      </c>
      <c r="C53" s="46">
        <v>244596441.12</v>
      </c>
      <c r="D53" s="46">
        <v>240106383.78999999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40006539.039999999</v>
      </c>
      <c r="D55" s="46">
        <f>D18</f>
        <v>40006539.039999999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87266961.109999985</v>
      </c>
      <c r="D57" s="4">
        <f>D48+D49-D53+D55</f>
        <v>91573756.079999983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87266961.109999985</v>
      </c>
      <c r="D59" s="4">
        <f>D57-D49</f>
        <v>91573756.079999983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239083794</v>
      </c>
      <c r="C63" s="97">
        <f>C10</f>
        <v>246351228.52000001</v>
      </c>
      <c r="D63" s="97">
        <f>D10</f>
        <v>246351228.52000001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227</v>
      </c>
      <c r="B68" s="93">
        <f>B15</f>
        <v>239083794</v>
      </c>
      <c r="C68" s="93">
        <f>C15</f>
        <v>176303232.94</v>
      </c>
      <c r="D68" s="93">
        <f>D15</f>
        <v>176303232.94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203</v>
      </c>
      <c r="B70" s="16">
        <v>0</v>
      </c>
      <c r="C70" s="93">
        <f>C19</f>
        <v>25201714.809999999</v>
      </c>
      <c r="D70" s="93">
        <f>D19</f>
        <v>25201714.809999999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95249710.390000015</v>
      </c>
      <c r="D72" s="14">
        <f>D63+D64-D68+D70</f>
        <v>95249710.390000015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95249710.390000015</v>
      </c>
      <c r="D74" s="14">
        <f>D72-D64</f>
        <v>95249710.390000015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54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52" zoomScale="75" zoomScaleNormal="75" workbookViewId="0">
      <selection activeCell="E58" sqref="E58:F5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12" t="s">
        <v>230</v>
      </c>
      <c r="B1" s="313"/>
      <c r="C1" s="313"/>
      <c r="D1" s="313"/>
      <c r="E1" s="313"/>
      <c r="F1" s="313"/>
      <c r="G1" s="314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231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31 de diciembre de 2025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316" t="s">
        <v>232</v>
      </c>
      <c r="B6" s="318" t="s">
        <v>233</v>
      </c>
      <c r="C6" s="318"/>
      <c r="D6" s="318"/>
      <c r="E6" s="318"/>
      <c r="F6" s="318"/>
      <c r="G6" s="318" t="s">
        <v>234</v>
      </c>
    </row>
    <row r="7" spans="1:7" ht="30" x14ac:dyDescent="0.25">
      <c r="A7" s="317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318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7" t="s">
        <v>240</v>
      </c>
      <c r="B9" s="224">
        <v>27859203</v>
      </c>
      <c r="C9" s="224">
        <v>3199286.82</v>
      </c>
      <c r="D9" s="189">
        <f>B9+C9</f>
        <v>31058489.82</v>
      </c>
      <c r="E9" s="233">
        <v>31152547.640000001</v>
      </c>
      <c r="F9" s="233">
        <v>31152546.949999999</v>
      </c>
      <c r="G9" s="120">
        <f>F9-B9</f>
        <v>3293343.9499999993</v>
      </c>
    </row>
    <row r="10" spans="1:7" x14ac:dyDescent="0.25">
      <c r="A10" s="57" t="s">
        <v>241</v>
      </c>
      <c r="B10" s="224">
        <v>0</v>
      </c>
      <c r="C10" s="224">
        <v>0</v>
      </c>
      <c r="D10" s="191">
        <f t="shared" ref="D10:D34" si="0">B10+C10</f>
        <v>0</v>
      </c>
      <c r="E10" s="233">
        <v>0</v>
      </c>
      <c r="F10" s="233">
        <v>0</v>
      </c>
      <c r="G10" s="120">
        <f>F10-B10</f>
        <v>0</v>
      </c>
    </row>
    <row r="11" spans="1:7" x14ac:dyDescent="0.25">
      <c r="A11" s="57" t="s">
        <v>242</v>
      </c>
      <c r="B11" s="224">
        <v>0</v>
      </c>
      <c r="C11" s="224">
        <v>0</v>
      </c>
      <c r="D11" s="191">
        <f t="shared" si="0"/>
        <v>0</v>
      </c>
      <c r="E11" s="233">
        <v>0</v>
      </c>
      <c r="F11" s="233">
        <v>0</v>
      </c>
      <c r="G11" s="120">
        <f t="shared" ref="G11:G15" si="1">F11-B11</f>
        <v>0</v>
      </c>
    </row>
    <row r="12" spans="1:7" x14ac:dyDescent="0.25">
      <c r="A12" s="57" t="s">
        <v>243</v>
      </c>
      <c r="B12" s="224">
        <v>4904270</v>
      </c>
      <c r="C12" s="224">
        <v>9183593.9000000004</v>
      </c>
      <c r="D12" s="191">
        <f t="shared" si="0"/>
        <v>14087863.9</v>
      </c>
      <c r="E12" s="233">
        <v>16976850.5</v>
      </c>
      <c r="F12" s="233">
        <v>16793588.84</v>
      </c>
      <c r="G12" s="120">
        <f t="shared" si="1"/>
        <v>11889318.84</v>
      </c>
    </row>
    <row r="13" spans="1:7" x14ac:dyDescent="0.25">
      <c r="A13" s="57" t="s">
        <v>244</v>
      </c>
      <c r="B13" s="224">
        <v>11621000</v>
      </c>
      <c r="C13" s="224">
        <v>4005261.32</v>
      </c>
      <c r="D13" s="191">
        <f t="shared" si="0"/>
        <v>15626261.32</v>
      </c>
      <c r="E13" s="233">
        <v>18566529.120000001</v>
      </c>
      <c r="F13" s="233">
        <v>18566529.109999999</v>
      </c>
      <c r="G13" s="120">
        <f t="shared" si="1"/>
        <v>6945529.1099999994</v>
      </c>
    </row>
    <row r="14" spans="1:7" x14ac:dyDescent="0.25">
      <c r="A14" s="57" t="s">
        <v>245</v>
      </c>
      <c r="B14" s="224">
        <v>2933976</v>
      </c>
      <c r="C14" s="224">
        <v>80000</v>
      </c>
      <c r="D14" s="191">
        <f t="shared" si="0"/>
        <v>3013976</v>
      </c>
      <c r="E14" s="233">
        <v>3936188.93</v>
      </c>
      <c r="F14" s="233">
        <v>3936188.93</v>
      </c>
      <c r="G14" s="120">
        <f t="shared" si="1"/>
        <v>1002212.9300000002</v>
      </c>
    </row>
    <row r="15" spans="1:7" x14ac:dyDescent="0.25">
      <c r="A15" s="57" t="s">
        <v>246</v>
      </c>
      <c r="B15" s="173">
        <v>0</v>
      </c>
      <c r="C15" s="190">
        <v>0</v>
      </c>
      <c r="D15" s="191">
        <f t="shared" si="0"/>
        <v>0</v>
      </c>
      <c r="E15" s="233">
        <v>0</v>
      </c>
      <c r="F15" s="233">
        <v>0</v>
      </c>
      <c r="G15" s="120">
        <f t="shared" si="1"/>
        <v>0</v>
      </c>
    </row>
    <row r="16" spans="1:7" x14ac:dyDescent="0.25">
      <c r="A16" s="91" t="s">
        <v>247</v>
      </c>
      <c r="B16" s="4">
        <f t="shared" ref="B16:G16" si="2">SUM(B17:B27)</f>
        <v>180439678</v>
      </c>
      <c r="C16" s="4">
        <f t="shared" si="2"/>
        <v>8970099.4700000007</v>
      </c>
      <c r="D16" s="4">
        <f t="shared" si="2"/>
        <v>189409777.47</v>
      </c>
      <c r="E16" s="4">
        <f t="shared" si="2"/>
        <v>189622756.84</v>
      </c>
      <c r="F16" s="4">
        <f t="shared" si="2"/>
        <v>189622756.84</v>
      </c>
      <c r="G16" s="162">
        <f t="shared" si="2"/>
        <v>9183078.8400000073</v>
      </c>
    </row>
    <row r="17" spans="1:7" x14ac:dyDescent="0.25">
      <c r="A17" s="76" t="s">
        <v>248</v>
      </c>
      <c r="B17" s="226">
        <v>120640000</v>
      </c>
      <c r="C17" s="226">
        <v>3968733.18</v>
      </c>
      <c r="D17" s="191">
        <f t="shared" si="0"/>
        <v>124608733.18000001</v>
      </c>
      <c r="E17" s="235">
        <v>124608733.18000001</v>
      </c>
      <c r="F17" s="235">
        <v>124608733.18000001</v>
      </c>
      <c r="G17" s="120">
        <f>F17-B17</f>
        <v>3968733.1800000072</v>
      </c>
    </row>
    <row r="18" spans="1:7" x14ac:dyDescent="0.25">
      <c r="A18" s="76" t="s">
        <v>249</v>
      </c>
      <c r="B18" s="226">
        <v>39000000</v>
      </c>
      <c r="C18" s="226">
        <v>2817230.04</v>
      </c>
      <c r="D18" s="191">
        <f t="shared" si="0"/>
        <v>41817230.039999999</v>
      </c>
      <c r="E18" s="235">
        <v>41817230.039999999</v>
      </c>
      <c r="F18" s="235">
        <v>41817230.039999999</v>
      </c>
      <c r="G18" s="120">
        <f t="shared" ref="G18:G27" si="3">F18-B18</f>
        <v>2817230.0399999991</v>
      </c>
    </row>
    <row r="19" spans="1:7" x14ac:dyDescent="0.25">
      <c r="A19" s="76" t="s">
        <v>250</v>
      </c>
      <c r="B19" s="226">
        <v>5699678</v>
      </c>
      <c r="C19" s="226">
        <v>1887061.45</v>
      </c>
      <c r="D19" s="191">
        <f t="shared" si="0"/>
        <v>7586739.4500000002</v>
      </c>
      <c r="E19" s="235">
        <v>7799718.8200000003</v>
      </c>
      <c r="F19" s="235">
        <v>7799718.8200000003</v>
      </c>
      <c r="G19" s="120">
        <f t="shared" si="3"/>
        <v>2100040.8200000003</v>
      </c>
    </row>
    <row r="20" spans="1:7" x14ac:dyDescent="0.25">
      <c r="A20" s="76" t="s">
        <v>251</v>
      </c>
      <c r="B20" s="225">
        <v>0</v>
      </c>
      <c r="C20" s="225">
        <v>0</v>
      </c>
      <c r="D20" s="191">
        <f t="shared" si="0"/>
        <v>0</v>
      </c>
      <c r="E20" s="234">
        <v>0</v>
      </c>
      <c r="F20" s="234">
        <v>0</v>
      </c>
      <c r="G20" s="120">
        <f t="shared" si="3"/>
        <v>0</v>
      </c>
    </row>
    <row r="21" spans="1:7" x14ac:dyDescent="0.25">
      <c r="A21" s="76" t="s">
        <v>252</v>
      </c>
      <c r="B21" s="225">
        <v>0</v>
      </c>
      <c r="C21" s="225">
        <v>0</v>
      </c>
      <c r="D21" s="191">
        <f t="shared" si="0"/>
        <v>0</v>
      </c>
      <c r="E21" s="234">
        <v>0</v>
      </c>
      <c r="F21" s="234">
        <v>0</v>
      </c>
      <c r="G21" s="120">
        <f t="shared" si="3"/>
        <v>0</v>
      </c>
    </row>
    <row r="22" spans="1:7" x14ac:dyDescent="0.25">
      <c r="A22" s="76" t="s">
        <v>253</v>
      </c>
      <c r="B22" s="226">
        <v>3100000</v>
      </c>
      <c r="C22" s="226">
        <v>72782.97</v>
      </c>
      <c r="D22" s="191">
        <f t="shared" si="0"/>
        <v>3172782.97</v>
      </c>
      <c r="E22" s="235">
        <v>3172782.97</v>
      </c>
      <c r="F22" s="235">
        <v>3172782.97</v>
      </c>
      <c r="G22" s="120">
        <f t="shared" si="3"/>
        <v>72782.970000000205</v>
      </c>
    </row>
    <row r="23" spans="1:7" x14ac:dyDescent="0.25">
      <c r="A23" s="76" t="s">
        <v>254</v>
      </c>
      <c r="B23" s="225">
        <v>0</v>
      </c>
      <c r="C23" s="225">
        <v>0</v>
      </c>
      <c r="D23" s="191">
        <f t="shared" si="0"/>
        <v>0</v>
      </c>
      <c r="E23" s="234">
        <v>0</v>
      </c>
      <c r="F23" s="234">
        <v>0</v>
      </c>
      <c r="G23" s="120">
        <f t="shared" si="3"/>
        <v>0</v>
      </c>
    </row>
    <row r="24" spans="1:7" x14ac:dyDescent="0.25">
      <c r="A24" s="76" t="s">
        <v>255</v>
      </c>
      <c r="B24" s="225">
        <v>0</v>
      </c>
      <c r="C24" s="225">
        <v>0</v>
      </c>
      <c r="D24" s="191">
        <f t="shared" si="0"/>
        <v>0</v>
      </c>
      <c r="E24" s="234">
        <v>0</v>
      </c>
      <c r="F24" s="234">
        <v>0</v>
      </c>
      <c r="G24" s="120">
        <f t="shared" si="3"/>
        <v>0</v>
      </c>
    </row>
    <row r="25" spans="1:7" x14ac:dyDescent="0.25">
      <c r="A25" s="76" t="s">
        <v>256</v>
      </c>
      <c r="B25" s="226">
        <v>3000000</v>
      </c>
      <c r="C25" s="226">
        <v>-268511.17</v>
      </c>
      <c r="D25" s="191">
        <f t="shared" si="0"/>
        <v>2731488.83</v>
      </c>
      <c r="E25" s="235">
        <v>2731488.83</v>
      </c>
      <c r="F25" s="235">
        <v>2731488.83</v>
      </c>
      <c r="G25" s="120">
        <f t="shared" si="3"/>
        <v>-268511.16999999993</v>
      </c>
    </row>
    <row r="26" spans="1:7" x14ac:dyDescent="0.25">
      <c r="A26" s="76" t="s">
        <v>257</v>
      </c>
      <c r="B26" s="226">
        <v>9000000</v>
      </c>
      <c r="C26" s="226">
        <v>492803</v>
      </c>
      <c r="D26" s="191">
        <f t="shared" si="0"/>
        <v>9492803</v>
      </c>
      <c r="E26" s="235">
        <v>9492803</v>
      </c>
      <c r="F26" s="235">
        <v>9492803</v>
      </c>
      <c r="G26" s="120">
        <f t="shared" si="3"/>
        <v>492803</v>
      </c>
    </row>
    <row r="27" spans="1:7" x14ac:dyDescent="0.25">
      <c r="A27" s="76" t="s">
        <v>258</v>
      </c>
      <c r="B27" s="226">
        <v>0</v>
      </c>
      <c r="C27" s="226">
        <v>0</v>
      </c>
      <c r="D27" s="191">
        <f t="shared" si="0"/>
        <v>0</v>
      </c>
      <c r="E27" s="235">
        <v>0</v>
      </c>
      <c r="F27" s="235">
        <v>0</v>
      </c>
      <c r="G27" s="120">
        <f t="shared" si="3"/>
        <v>0</v>
      </c>
    </row>
    <row r="28" spans="1:7" x14ac:dyDescent="0.25">
      <c r="A28" s="57" t="s">
        <v>259</v>
      </c>
      <c r="B28" s="4">
        <f t="shared" ref="B28:G28" si="4">SUM(B29:B33)</f>
        <v>3298560</v>
      </c>
      <c r="C28" s="4">
        <f t="shared" si="4"/>
        <v>-305139.34999999998</v>
      </c>
      <c r="D28" s="4">
        <f t="shared" si="4"/>
        <v>2993420.65</v>
      </c>
      <c r="E28" s="4">
        <f t="shared" si="4"/>
        <v>2260340.6</v>
      </c>
      <c r="F28" s="4">
        <f t="shared" si="4"/>
        <v>2260340.6</v>
      </c>
      <c r="G28" s="162">
        <f t="shared" si="4"/>
        <v>-1038219.4</v>
      </c>
    </row>
    <row r="29" spans="1:7" x14ac:dyDescent="0.25">
      <c r="A29" s="76" t="s">
        <v>260</v>
      </c>
      <c r="B29" s="228">
        <v>6600</v>
      </c>
      <c r="C29" s="228">
        <v>0</v>
      </c>
      <c r="D29" s="191">
        <f t="shared" si="0"/>
        <v>6600</v>
      </c>
      <c r="E29" s="238">
        <v>4421.88</v>
      </c>
      <c r="F29" s="238">
        <v>4421.88</v>
      </c>
      <c r="G29" s="120">
        <f>F29-B29</f>
        <v>-2178.12</v>
      </c>
    </row>
    <row r="30" spans="1:7" x14ac:dyDescent="0.25">
      <c r="A30" s="76" t="s">
        <v>261</v>
      </c>
      <c r="B30" s="228">
        <v>304855</v>
      </c>
      <c r="C30" s="228">
        <v>14102</v>
      </c>
      <c r="D30" s="191">
        <f t="shared" si="0"/>
        <v>318957</v>
      </c>
      <c r="E30" s="238">
        <v>247055.85</v>
      </c>
      <c r="F30" s="238">
        <v>247055.85</v>
      </c>
      <c r="G30" s="120">
        <f t="shared" ref="G30:G34" si="5">F30-B30</f>
        <v>-57799.149999999994</v>
      </c>
    </row>
    <row r="31" spans="1:7" x14ac:dyDescent="0.25">
      <c r="A31" s="76" t="s">
        <v>262</v>
      </c>
      <c r="B31" s="228">
        <v>1987105</v>
      </c>
      <c r="C31" s="228">
        <v>-136523.66</v>
      </c>
      <c r="D31" s="191">
        <f t="shared" si="0"/>
        <v>1850581.34</v>
      </c>
      <c r="E31" s="238">
        <v>1381420.5</v>
      </c>
      <c r="F31" s="238">
        <v>1381420.5</v>
      </c>
      <c r="G31" s="120">
        <f t="shared" si="5"/>
        <v>-605684.5</v>
      </c>
    </row>
    <row r="32" spans="1:7" x14ac:dyDescent="0.25">
      <c r="A32" s="76" t="s">
        <v>263</v>
      </c>
      <c r="B32" s="227">
        <v>0</v>
      </c>
      <c r="C32" s="227">
        <v>0</v>
      </c>
      <c r="D32" s="191">
        <f t="shared" si="0"/>
        <v>0</v>
      </c>
      <c r="E32" s="236">
        <v>0</v>
      </c>
      <c r="F32" s="236">
        <v>0</v>
      </c>
      <c r="G32" s="120">
        <f t="shared" si="5"/>
        <v>0</v>
      </c>
    </row>
    <row r="33" spans="1:7" ht="14.45" customHeight="1" x14ac:dyDescent="0.25">
      <c r="A33" s="76" t="s">
        <v>264</v>
      </c>
      <c r="B33" s="228">
        <v>1000000</v>
      </c>
      <c r="C33" s="228">
        <v>-182717.69</v>
      </c>
      <c r="D33" s="191">
        <f t="shared" si="0"/>
        <v>817282.31</v>
      </c>
      <c r="E33" s="238">
        <v>627442.37</v>
      </c>
      <c r="F33" s="238">
        <v>627442.37</v>
      </c>
      <c r="G33" s="120">
        <f t="shared" si="5"/>
        <v>-372557.63</v>
      </c>
    </row>
    <row r="34" spans="1:7" ht="14.45" customHeight="1" x14ac:dyDescent="0.25">
      <c r="A34" s="57" t="s">
        <v>265</v>
      </c>
      <c r="B34" s="237">
        <v>357000</v>
      </c>
      <c r="C34" s="237">
        <v>32014816.82</v>
      </c>
      <c r="D34" s="223">
        <f t="shared" si="0"/>
        <v>32371816.82</v>
      </c>
      <c r="E34" s="239">
        <v>28597844.960000001</v>
      </c>
      <c r="F34" s="239">
        <v>28597844.960000001</v>
      </c>
      <c r="G34" s="162">
        <f t="shared" si="5"/>
        <v>28240844.960000001</v>
      </c>
    </row>
    <row r="35" spans="1:7" ht="14.45" customHeight="1" x14ac:dyDescent="0.25">
      <c r="A35" s="57" t="s">
        <v>266</v>
      </c>
      <c r="B35" s="46">
        <f t="shared" ref="B35:G35" si="6">B36</f>
        <v>0</v>
      </c>
      <c r="C35" s="46">
        <f t="shared" si="6"/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7">B38+B39</f>
        <v>0</v>
      </c>
      <c r="C37" s="46">
        <f t="shared" si="7"/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162">
        <f t="shared" ref="B41:G41" si="8">SUM(B9,B10,B11,B12,B13,B14,B15,B16,B28,B34,B35,B37)</f>
        <v>231413687</v>
      </c>
      <c r="C41" s="162">
        <f t="shared" si="8"/>
        <v>57147918.980000004</v>
      </c>
      <c r="D41" s="162">
        <f t="shared" si="8"/>
        <v>288561605.98000002</v>
      </c>
      <c r="E41" s="162">
        <f t="shared" si="8"/>
        <v>291113058.59000003</v>
      </c>
      <c r="F41" s="162">
        <f t="shared" si="8"/>
        <v>290929796.23000002</v>
      </c>
      <c r="G41" s="162">
        <f t="shared" si="8"/>
        <v>59516109.230000004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59516109.230000004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">
        <f t="shared" ref="B45:G45" si="9">SUM(B46:B53)</f>
        <v>239083794</v>
      </c>
      <c r="C45" s="4">
        <f t="shared" si="9"/>
        <v>5094840.6400000006</v>
      </c>
      <c r="D45" s="4">
        <f t="shared" si="9"/>
        <v>244178634.63999999</v>
      </c>
      <c r="E45" s="4">
        <f t="shared" si="9"/>
        <v>244178634.63999999</v>
      </c>
      <c r="F45" s="4">
        <f t="shared" si="9"/>
        <v>244178634.63999999</v>
      </c>
      <c r="G45" s="4">
        <f t="shared" si="9"/>
        <v>5094840.6400000006</v>
      </c>
    </row>
    <row r="46" spans="1:7" x14ac:dyDescent="0.25">
      <c r="A46" s="79" t="s">
        <v>275</v>
      </c>
      <c r="B46" s="229">
        <v>0</v>
      </c>
      <c r="C46" s="229">
        <v>0</v>
      </c>
      <c r="D46" s="231">
        <f>B46+C46</f>
        <v>0</v>
      </c>
      <c r="E46" s="240">
        <v>0</v>
      </c>
      <c r="F46" s="240">
        <v>0</v>
      </c>
      <c r="G46" s="46">
        <f>F46-B46</f>
        <v>0</v>
      </c>
    </row>
    <row r="47" spans="1:7" x14ac:dyDescent="0.25">
      <c r="A47" s="79" t="s">
        <v>276</v>
      </c>
      <c r="B47" s="229">
        <v>0</v>
      </c>
      <c r="C47" s="229">
        <v>0</v>
      </c>
      <c r="D47" s="231">
        <f t="shared" ref="D47:D49" si="10">B47+C47</f>
        <v>0</v>
      </c>
      <c r="E47" s="240">
        <v>0</v>
      </c>
      <c r="F47" s="240">
        <v>0</v>
      </c>
      <c r="G47" s="46">
        <f t="shared" ref="G47:G52" si="11">F47-B47</f>
        <v>0</v>
      </c>
    </row>
    <row r="48" spans="1:7" x14ac:dyDescent="0.25">
      <c r="A48" s="79" t="s">
        <v>277</v>
      </c>
      <c r="B48" s="230">
        <v>129456218</v>
      </c>
      <c r="C48" s="230">
        <v>-2419597.5299999998</v>
      </c>
      <c r="D48" s="231">
        <f t="shared" si="10"/>
        <v>127036620.47</v>
      </c>
      <c r="E48" s="241">
        <v>127036620.47</v>
      </c>
      <c r="F48" s="241">
        <v>127036620.47</v>
      </c>
      <c r="G48" s="46">
        <f t="shared" si="11"/>
        <v>-2419597.5300000012</v>
      </c>
    </row>
    <row r="49" spans="1:7" ht="30" x14ac:dyDescent="0.25">
      <c r="A49" s="79" t="s">
        <v>278</v>
      </c>
      <c r="B49" s="230">
        <v>109627576</v>
      </c>
      <c r="C49" s="230">
        <v>7514438.1699999999</v>
      </c>
      <c r="D49" s="231">
        <f t="shared" si="10"/>
        <v>117142014.17</v>
      </c>
      <c r="E49" s="241">
        <v>117142014.17</v>
      </c>
      <c r="F49" s="241">
        <v>117142014.17</v>
      </c>
      <c r="G49" s="46">
        <f t="shared" si="11"/>
        <v>7514438.1700000018</v>
      </c>
    </row>
    <row r="50" spans="1:7" x14ac:dyDescent="0.25">
      <c r="A50" s="79" t="s">
        <v>279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f t="shared" si="11"/>
        <v>0</v>
      </c>
    </row>
    <row r="51" spans="1:7" x14ac:dyDescent="0.25">
      <c r="A51" s="79" t="s">
        <v>280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f t="shared" si="11"/>
        <v>0</v>
      </c>
    </row>
    <row r="52" spans="1:7" ht="30" x14ac:dyDescent="0.25">
      <c r="A52" s="80" t="s">
        <v>281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f t="shared" si="11"/>
        <v>0</v>
      </c>
    </row>
    <row r="53" spans="1:7" x14ac:dyDescent="0.25">
      <c r="A53" s="76" t="s">
        <v>282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f>F53-B53</f>
        <v>0</v>
      </c>
    </row>
    <row r="54" spans="1:7" x14ac:dyDescent="0.25">
      <c r="A54" s="57" t="s">
        <v>283</v>
      </c>
      <c r="B54" s="162">
        <f t="shared" ref="B54:G54" si="12">SUM(B55:B58)</f>
        <v>0</v>
      </c>
      <c r="C54" s="162">
        <f t="shared" si="12"/>
        <v>2369050</v>
      </c>
      <c r="D54" s="162">
        <f t="shared" si="12"/>
        <v>2369050</v>
      </c>
      <c r="E54" s="162">
        <f t="shared" si="12"/>
        <v>2172593.88</v>
      </c>
      <c r="F54" s="162">
        <f t="shared" si="12"/>
        <v>2172593.88</v>
      </c>
      <c r="G54" s="162">
        <f t="shared" si="12"/>
        <v>2172593.88</v>
      </c>
    </row>
    <row r="55" spans="1:7" x14ac:dyDescent="0.25">
      <c r="A55" s="80" t="s">
        <v>284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f>F55-B55</f>
        <v>0</v>
      </c>
    </row>
    <row r="56" spans="1:7" x14ac:dyDescent="0.25">
      <c r="A56" s="79" t="s">
        <v>285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f t="shared" ref="G56:G58" si="13">F56-B56</f>
        <v>0</v>
      </c>
    </row>
    <row r="57" spans="1:7" x14ac:dyDescent="0.25">
      <c r="A57" s="79" t="s">
        <v>286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f t="shared" si="13"/>
        <v>0</v>
      </c>
    </row>
    <row r="58" spans="1:7" x14ac:dyDescent="0.25">
      <c r="A58" s="80" t="s">
        <v>287</v>
      </c>
      <c r="B58" s="174">
        <v>0</v>
      </c>
      <c r="C58" s="232">
        <v>2369050</v>
      </c>
      <c r="D58" s="191">
        <f>B58+C58</f>
        <v>2369050</v>
      </c>
      <c r="E58" s="242">
        <v>2172593.88</v>
      </c>
      <c r="F58" s="243">
        <v>2172593.88</v>
      </c>
      <c r="G58" s="120">
        <f t="shared" si="13"/>
        <v>2172593.88</v>
      </c>
    </row>
    <row r="59" spans="1:7" x14ac:dyDescent="0.25">
      <c r="A59" s="57" t="s">
        <v>288</v>
      </c>
      <c r="B59" s="120">
        <f t="shared" ref="B59:G59" si="14">SUM(B60:B61)</f>
        <v>0</v>
      </c>
      <c r="C59" s="120">
        <f t="shared" si="14"/>
        <v>0</v>
      </c>
      <c r="D59" s="120">
        <f t="shared" si="14"/>
        <v>0</v>
      </c>
      <c r="E59" s="120">
        <f t="shared" si="14"/>
        <v>0</v>
      </c>
      <c r="F59" s="120">
        <f t="shared" si="14"/>
        <v>0</v>
      </c>
      <c r="G59" s="120">
        <f t="shared" si="14"/>
        <v>0</v>
      </c>
    </row>
    <row r="60" spans="1:7" x14ac:dyDescent="0.25">
      <c r="A60" s="79" t="s">
        <v>289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f>F60-B60</f>
        <v>0</v>
      </c>
    </row>
    <row r="61" spans="1:7" x14ac:dyDescent="0.25">
      <c r="A61" s="79" t="s">
        <v>290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f t="shared" ref="G61:G63" si="15">F61-B61</f>
        <v>0</v>
      </c>
    </row>
    <row r="62" spans="1:7" x14ac:dyDescent="0.25">
      <c r="A62" s="57" t="s">
        <v>291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f t="shared" si="15"/>
        <v>0</v>
      </c>
    </row>
    <row r="63" spans="1:7" x14ac:dyDescent="0.25">
      <c r="A63" s="57" t="s">
        <v>292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f t="shared" si="15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6">B45+B54+B59+B62+B63</f>
        <v>239083794</v>
      </c>
      <c r="C65" s="4">
        <f t="shared" si="16"/>
        <v>7463890.6400000006</v>
      </c>
      <c r="D65" s="4">
        <f t="shared" si="16"/>
        <v>246547684.63999999</v>
      </c>
      <c r="E65" s="4">
        <f t="shared" si="16"/>
        <v>246351228.51999998</v>
      </c>
      <c r="F65" s="4">
        <f t="shared" si="16"/>
        <v>246351228.51999998</v>
      </c>
      <c r="G65" s="4">
        <f t="shared" si="16"/>
        <v>7267434.5200000005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162">
        <f t="shared" ref="B67:G67" si="17">B68</f>
        <v>0</v>
      </c>
      <c r="C67" s="162">
        <f t="shared" si="17"/>
        <v>0</v>
      </c>
      <c r="D67" s="162">
        <f t="shared" si="17"/>
        <v>0</v>
      </c>
      <c r="E67" s="162">
        <f t="shared" si="17"/>
        <v>0</v>
      </c>
      <c r="F67" s="162">
        <f t="shared" si="17"/>
        <v>0</v>
      </c>
      <c r="G67" s="162">
        <f t="shared" si="17"/>
        <v>0</v>
      </c>
    </row>
    <row r="68" spans="1:7" x14ac:dyDescent="0.25">
      <c r="A68" s="57" t="s">
        <v>295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162">
        <f t="shared" ref="B70:G70" si="18">B41+B65+B67</f>
        <v>470497481</v>
      </c>
      <c r="C70" s="162">
        <f t="shared" si="18"/>
        <v>64611809.620000005</v>
      </c>
      <c r="D70" s="162">
        <f t="shared" si="18"/>
        <v>535109290.62</v>
      </c>
      <c r="E70" s="162">
        <f t="shared" si="18"/>
        <v>537464287.11000001</v>
      </c>
      <c r="F70" s="162">
        <f t="shared" si="18"/>
        <v>537281024.75</v>
      </c>
      <c r="G70" s="162">
        <f t="shared" si="18"/>
        <v>66783543.750000007</v>
      </c>
    </row>
    <row r="71" spans="1:7" x14ac:dyDescent="0.25">
      <c r="A71" s="44"/>
      <c r="B71" s="164"/>
      <c r="C71" s="164"/>
      <c r="D71" s="164"/>
      <c r="E71" s="164"/>
      <c r="F71" s="164"/>
      <c r="G71" s="164"/>
    </row>
    <row r="72" spans="1:7" x14ac:dyDescent="0.25">
      <c r="A72" s="3" t="s">
        <v>297</v>
      </c>
      <c r="B72" s="164"/>
      <c r="C72" s="164"/>
      <c r="D72" s="164"/>
      <c r="E72" s="164"/>
      <c r="F72" s="164"/>
      <c r="G72" s="164"/>
    </row>
    <row r="73" spans="1:7" ht="30" x14ac:dyDescent="0.25">
      <c r="A73" s="66" t="s">
        <v>298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f>F73-B73</f>
        <v>0</v>
      </c>
    </row>
    <row r="74" spans="1:7" ht="30" x14ac:dyDescent="0.25">
      <c r="A74" s="66" t="s">
        <v>299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f>F74-B74</f>
        <v>0</v>
      </c>
    </row>
    <row r="75" spans="1:7" x14ac:dyDescent="0.25">
      <c r="A75" s="18" t="s">
        <v>300</v>
      </c>
      <c r="B75" s="162">
        <f t="shared" ref="B75:G75" si="19">B73+B74</f>
        <v>0</v>
      </c>
      <c r="C75" s="162">
        <f t="shared" si="19"/>
        <v>0</v>
      </c>
      <c r="D75" s="162">
        <f t="shared" si="19"/>
        <v>0</v>
      </c>
      <c r="E75" s="162">
        <f t="shared" si="19"/>
        <v>0</v>
      </c>
      <c r="F75" s="162">
        <f t="shared" si="19"/>
        <v>0</v>
      </c>
      <c r="G75" s="162">
        <f t="shared" si="19"/>
        <v>0</v>
      </c>
    </row>
    <row r="76" spans="1:7" x14ac:dyDescent="0.25">
      <c r="A76" s="54"/>
      <c r="B76" s="175"/>
      <c r="C76" s="175"/>
      <c r="D76" s="175"/>
      <c r="E76" s="175"/>
      <c r="F76" s="175"/>
      <c r="G76" s="1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C16 B35:F45 B60:F75 G9:G15 G60:G76 G55:G58 G38:G53 B54:F57 D9:D15 D17:D27 E16:F16 D29:D34 D46:D49 B50:D53" unlockedFormula="1"/>
    <ignoredError sqref="B28:C28 B59:F59 E28:F28" formulaRange="1" unlockedFormula="1"/>
    <ignoredError sqref="G59 G54 G16:G37 D16" formula="1" unlockedFormula="1"/>
    <ignoredError sqref="D28" formula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36" zoomScale="75" zoomScaleNormal="75" workbookViewId="0">
      <selection activeCell="B156" sqref="B15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321" t="s">
        <v>301</v>
      </c>
      <c r="B1" s="313"/>
      <c r="C1" s="313"/>
      <c r="D1" s="313"/>
      <c r="E1" s="313"/>
      <c r="F1" s="313"/>
      <c r="G1" s="314"/>
    </row>
    <row r="2" spans="1:7" x14ac:dyDescent="0.25">
      <c r="A2" s="123" t="str">
        <f>'Formato 1'!A2</f>
        <v>Municipio de San Felipe</v>
      </c>
      <c r="B2" s="123"/>
      <c r="C2" s="123"/>
      <c r="D2" s="123"/>
      <c r="E2" s="123"/>
      <c r="F2" s="123"/>
      <c r="G2" s="123"/>
    </row>
    <row r="3" spans="1:7" x14ac:dyDescent="0.25">
      <c r="A3" s="124" t="s">
        <v>302</v>
      </c>
      <c r="B3" s="124"/>
      <c r="C3" s="124"/>
      <c r="D3" s="124"/>
      <c r="E3" s="124"/>
      <c r="F3" s="124"/>
      <c r="G3" s="124"/>
    </row>
    <row r="4" spans="1:7" x14ac:dyDescent="0.25">
      <c r="A4" s="124" t="s">
        <v>303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31 de diciembre de 2025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319" t="s">
        <v>6</v>
      </c>
      <c r="B7" s="319" t="s">
        <v>304</v>
      </c>
      <c r="C7" s="319"/>
      <c r="D7" s="319"/>
      <c r="E7" s="319"/>
      <c r="F7" s="319"/>
      <c r="G7" s="320" t="s">
        <v>305</v>
      </c>
    </row>
    <row r="8" spans="1:7" ht="30" x14ac:dyDescent="0.25">
      <c r="A8" s="319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319"/>
    </row>
    <row r="9" spans="1:7" x14ac:dyDescent="0.25">
      <c r="A9" s="27" t="s">
        <v>310</v>
      </c>
      <c r="B9" s="176">
        <f t="shared" ref="B9:G9" si="0">SUM(B10,B18,B28,B38,B48,B58,B62,B71,B75)</f>
        <v>231413687</v>
      </c>
      <c r="C9" s="176">
        <f t="shared" si="0"/>
        <v>70529707.980000004</v>
      </c>
      <c r="D9" s="176">
        <f t="shared" si="0"/>
        <v>301943394.98000002</v>
      </c>
      <c r="E9" s="176">
        <f t="shared" si="0"/>
        <v>244596441.12</v>
      </c>
      <c r="F9" s="176">
        <f t="shared" si="0"/>
        <v>240106383.79000002</v>
      </c>
      <c r="G9" s="82">
        <f t="shared" si="0"/>
        <v>57346953.859999999</v>
      </c>
    </row>
    <row r="10" spans="1:7" x14ac:dyDescent="0.25">
      <c r="A10" s="83" t="s">
        <v>311</v>
      </c>
      <c r="B10" s="176">
        <f t="shared" ref="B10:G10" si="1">SUM(B11:B17)</f>
        <v>144232311.97</v>
      </c>
      <c r="C10" s="176">
        <f t="shared" si="1"/>
        <v>1000000.0100000001</v>
      </c>
      <c r="D10" s="176">
        <f t="shared" si="1"/>
        <v>145232311.97999999</v>
      </c>
      <c r="E10" s="176">
        <f t="shared" si="1"/>
        <v>142128215.98000002</v>
      </c>
      <c r="F10" s="176">
        <f t="shared" si="1"/>
        <v>138565025.65000001</v>
      </c>
      <c r="G10" s="82">
        <f t="shared" si="1"/>
        <v>3104095.9999999939</v>
      </c>
    </row>
    <row r="11" spans="1:7" x14ac:dyDescent="0.25">
      <c r="A11" s="84" t="s">
        <v>312</v>
      </c>
      <c r="B11" s="265">
        <v>90232431.359999999</v>
      </c>
      <c r="C11" s="265">
        <v>-2388076.98</v>
      </c>
      <c r="D11" s="244">
        <f>B11+C11</f>
        <v>87844354.379999995</v>
      </c>
      <c r="E11" s="291">
        <v>85839256.920000002</v>
      </c>
      <c r="F11" s="291">
        <v>85839256.920000002</v>
      </c>
      <c r="G11" s="74">
        <f>D11-E11</f>
        <v>2005097.4599999934</v>
      </c>
    </row>
    <row r="12" spans="1:7" x14ac:dyDescent="0.25">
      <c r="A12" s="84" t="s">
        <v>313</v>
      </c>
      <c r="B12" s="264">
        <v>0</v>
      </c>
      <c r="C12" s="264">
        <v>0</v>
      </c>
      <c r="D12" s="244">
        <f t="shared" ref="D12:D60" si="2">B12+C12</f>
        <v>0</v>
      </c>
      <c r="E12" s="290">
        <v>0</v>
      </c>
      <c r="F12" s="290">
        <v>0</v>
      </c>
      <c r="G12" s="74">
        <f t="shared" ref="G12:G17" si="3">D12-E12</f>
        <v>0</v>
      </c>
    </row>
    <row r="13" spans="1:7" x14ac:dyDescent="0.25">
      <c r="A13" s="84" t="s">
        <v>314</v>
      </c>
      <c r="B13" s="265">
        <v>10042566.15</v>
      </c>
      <c r="C13" s="265">
        <v>62865.42</v>
      </c>
      <c r="D13" s="244">
        <f t="shared" si="2"/>
        <v>10105431.57</v>
      </c>
      <c r="E13" s="291">
        <v>9810037.7899999991</v>
      </c>
      <c r="F13" s="291">
        <v>9810037.7899999991</v>
      </c>
      <c r="G13" s="74">
        <f t="shared" si="3"/>
        <v>295393.78000000119</v>
      </c>
    </row>
    <row r="14" spans="1:7" x14ac:dyDescent="0.25">
      <c r="A14" s="84" t="s">
        <v>315</v>
      </c>
      <c r="B14" s="265">
        <v>26038641.27</v>
      </c>
      <c r="C14" s="265">
        <v>2944711.45</v>
      </c>
      <c r="D14" s="244">
        <f t="shared" si="2"/>
        <v>28983352.719999999</v>
      </c>
      <c r="E14" s="291">
        <v>28611237.109999999</v>
      </c>
      <c r="F14" s="291">
        <v>25048046.780000001</v>
      </c>
      <c r="G14" s="74">
        <f t="shared" si="3"/>
        <v>372115.6099999994</v>
      </c>
    </row>
    <row r="15" spans="1:7" x14ac:dyDescent="0.25">
      <c r="A15" s="84" t="s">
        <v>316</v>
      </c>
      <c r="B15" s="265">
        <v>14490455.59</v>
      </c>
      <c r="C15" s="265">
        <v>482631</v>
      </c>
      <c r="D15" s="244">
        <f t="shared" si="2"/>
        <v>14973086.59</v>
      </c>
      <c r="E15" s="291">
        <v>14787931.92</v>
      </c>
      <c r="F15" s="291">
        <v>14787931.92</v>
      </c>
      <c r="G15" s="74">
        <f t="shared" si="3"/>
        <v>185154.66999999993</v>
      </c>
    </row>
    <row r="16" spans="1:7" x14ac:dyDescent="0.25">
      <c r="A16" s="84" t="s">
        <v>317</v>
      </c>
      <c r="B16" s="264">
        <v>0</v>
      </c>
      <c r="C16" s="264">
        <v>0</v>
      </c>
      <c r="D16" s="244">
        <f t="shared" si="2"/>
        <v>0</v>
      </c>
      <c r="E16" s="290">
        <v>0</v>
      </c>
      <c r="F16" s="290">
        <v>0</v>
      </c>
      <c r="G16" s="74">
        <f t="shared" si="3"/>
        <v>0</v>
      </c>
    </row>
    <row r="17" spans="1:7" x14ac:dyDescent="0.25">
      <c r="A17" s="84" t="s">
        <v>318</v>
      </c>
      <c r="B17" s="265">
        <v>3428217.6</v>
      </c>
      <c r="C17" s="265">
        <v>-102130.88</v>
      </c>
      <c r="D17" s="244">
        <f t="shared" si="2"/>
        <v>3326086.72</v>
      </c>
      <c r="E17" s="291">
        <v>3079752.24</v>
      </c>
      <c r="F17" s="291">
        <v>3079752.24</v>
      </c>
      <c r="G17" s="74">
        <f t="shared" si="3"/>
        <v>246334.47999999998</v>
      </c>
    </row>
    <row r="18" spans="1:7" x14ac:dyDescent="0.25">
      <c r="A18" s="83" t="s">
        <v>319</v>
      </c>
      <c r="B18" s="82">
        <f t="shared" ref="B18:G18" si="4">SUM(B19:B27)</f>
        <v>5272746.6800000006</v>
      </c>
      <c r="C18" s="82">
        <f t="shared" si="4"/>
        <v>2027991.77</v>
      </c>
      <c r="D18" s="176">
        <f t="shared" si="4"/>
        <v>7300738.4500000011</v>
      </c>
      <c r="E18" s="176">
        <f t="shared" si="4"/>
        <v>5136020.88</v>
      </c>
      <c r="F18" s="176">
        <f t="shared" si="4"/>
        <v>5136020.88</v>
      </c>
      <c r="G18" s="82">
        <f t="shared" si="4"/>
        <v>2164717.5700000003</v>
      </c>
    </row>
    <row r="19" spans="1:7" x14ac:dyDescent="0.25">
      <c r="A19" s="84" t="s">
        <v>320</v>
      </c>
      <c r="B19" s="267">
        <v>1772474.82</v>
      </c>
      <c r="C19" s="267">
        <v>661709.9</v>
      </c>
      <c r="D19" s="193">
        <f t="shared" si="2"/>
        <v>2434184.7200000002</v>
      </c>
      <c r="E19" s="293">
        <v>2025937.64</v>
      </c>
      <c r="F19" s="293">
        <v>2025937.64</v>
      </c>
      <c r="G19" s="74">
        <f>D19-E19</f>
        <v>408247.08000000031</v>
      </c>
    </row>
    <row r="20" spans="1:7" x14ac:dyDescent="0.25">
      <c r="A20" s="84" t="s">
        <v>321</v>
      </c>
      <c r="B20" s="267">
        <v>366408.88</v>
      </c>
      <c r="C20" s="267">
        <v>1500</v>
      </c>
      <c r="D20" s="205">
        <f t="shared" si="2"/>
        <v>367908.88</v>
      </c>
      <c r="E20" s="293">
        <v>266949.83</v>
      </c>
      <c r="F20" s="293">
        <v>266949.83</v>
      </c>
      <c r="G20" s="74">
        <f t="shared" ref="G20:G27" si="5">D20-E20</f>
        <v>100959.04999999999</v>
      </c>
    </row>
    <row r="21" spans="1:7" x14ac:dyDescent="0.25">
      <c r="A21" s="84" t="s">
        <v>322</v>
      </c>
      <c r="B21" s="267">
        <v>8166.35</v>
      </c>
      <c r="C21" s="267">
        <v>0</v>
      </c>
      <c r="D21" s="205">
        <f t="shared" si="2"/>
        <v>8166.35</v>
      </c>
      <c r="E21" s="293">
        <v>0</v>
      </c>
      <c r="F21" s="293">
        <v>0</v>
      </c>
      <c r="G21" s="74">
        <f t="shared" si="5"/>
        <v>8166.35</v>
      </c>
    </row>
    <row r="22" spans="1:7" x14ac:dyDescent="0.25">
      <c r="A22" s="84" t="s">
        <v>323</v>
      </c>
      <c r="B22" s="267">
        <v>187241.11</v>
      </c>
      <c r="C22" s="267">
        <v>943336.01</v>
      </c>
      <c r="D22" s="205">
        <f t="shared" si="2"/>
        <v>1130577.1200000001</v>
      </c>
      <c r="E22" s="293">
        <v>359244.44</v>
      </c>
      <c r="F22" s="293">
        <v>359244.44</v>
      </c>
      <c r="G22" s="74">
        <f t="shared" si="5"/>
        <v>771332.68000000017</v>
      </c>
    </row>
    <row r="23" spans="1:7" x14ac:dyDescent="0.25">
      <c r="A23" s="84" t="s">
        <v>324</v>
      </c>
      <c r="B23" s="267">
        <v>56892</v>
      </c>
      <c r="C23" s="267">
        <v>119500</v>
      </c>
      <c r="D23" s="205">
        <f t="shared" si="2"/>
        <v>176392</v>
      </c>
      <c r="E23" s="293">
        <v>130381</v>
      </c>
      <c r="F23" s="293">
        <v>130381</v>
      </c>
      <c r="G23" s="74">
        <f t="shared" si="5"/>
        <v>46011</v>
      </c>
    </row>
    <row r="24" spans="1:7" x14ac:dyDescent="0.25">
      <c r="A24" s="84" t="s">
        <v>325</v>
      </c>
      <c r="B24" s="267">
        <v>2242484.29</v>
      </c>
      <c r="C24" s="267">
        <v>-11950</v>
      </c>
      <c r="D24" s="205">
        <f t="shared" si="2"/>
        <v>2230534.29</v>
      </c>
      <c r="E24" s="293">
        <v>1860484.31</v>
      </c>
      <c r="F24" s="293">
        <v>1860484.31</v>
      </c>
      <c r="G24" s="74">
        <f t="shared" si="5"/>
        <v>370049.98</v>
      </c>
    </row>
    <row r="25" spans="1:7" x14ac:dyDescent="0.25">
      <c r="A25" s="84" t="s">
        <v>326</v>
      </c>
      <c r="B25" s="267">
        <v>135162.4</v>
      </c>
      <c r="C25" s="267">
        <v>88111</v>
      </c>
      <c r="D25" s="205">
        <f t="shared" si="2"/>
        <v>223273.4</v>
      </c>
      <c r="E25" s="293">
        <v>82055.11</v>
      </c>
      <c r="F25" s="293">
        <v>82055.11</v>
      </c>
      <c r="G25" s="74">
        <f t="shared" si="5"/>
        <v>141218.28999999998</v>
      </c>
    </row>
    <row r="26" spans="1:7" x14ac:dyDescent="0.25">
      <c r="A26" s="84" t="s">
        <v>327</v>
      </c>
      <c r="B26" s="266">
        <v>0</v>
      </c>
      <c r="C26" s="266">
        <v>0</v>
      </c>
      <c r="D26" s="205">
        <f t="shared" si="2"/>
        <v>0</v>
      </c>
      <c r="E26" s="292">
        <v>0</v>
      </c>
      <c r="F26" s="292">
        <v>0</v>
      </c>
      <c r="G26" s="74">
        <f t="shared" si="5"/>
        <v>0</v>
      </c>
    </row>
    <row r="27" spans="1:7" x14ac:dyDescent="0.25">
      <c r="A27" s="84" t="s">
        <v>328</v>
      </c>
      <c r="B27" s="267">
        <v>503916.83</v>
      </c>
      <c r="C27" s="267">
        <v>225784.86</v>
      </c>
      <c r="D27" s="205">
        <f t="shared" si="2"/>
        <v>729701.69</v>
      </c>
      <c r="E27" s="293">
        <v>410968.55</v>
      </c>
      <c r="F27" s="293">
        <v>410968.55</v>
      </c>
      <c r="G27" s="74">
        <f t="shared" si="5"/>
        <v>318733.13999999996</v>
      </c>
    </row>
    <row r="28" spans="1:7" x14ac:dyDescent="0.25">
      <c r="A28" s="83" t="s">
        <v>329</v>
      </c>
      <c r="B28" s="176">
        <f t="shared" ref="B28:G28" si="6">SUM(B29:B37)</f>
        <v>46615924.32</v>
      </c>
      <c r="C28" s="176">
        <f t="shared" si="6"/>
        <v>1038107.1699999981</v>
      </c>
      <c r="D28" s="176">
        <f t="shared" si="6"/>
        <v>47654031.490000002</v>
      </c>
      <c r="E28" s="176">
        <f t="shared" si="6"/>
        <v>32484055.640000001</v>
      </c>
      <c r="F28" s="176">
        <f t="shared" si="6"/>
        <v>31930688.640000001</v>
      </c>
      <c r="G28" s="82">
        <f t="shared" si="6"/>
        <v>15169975.849999998</v>
      </c>
    </row>
    <row r="29" spans="1:7" x14ac:dyDescent="0.25">
      <c r="A29" s="84" t="s">
        <v>330</v>
      </c>
      <c r="B29" s="268">
        <v>4007685.24</v>
      </c>
      <c r="C29" s="268">
        <v>-306751.24</v>
      </c>
      <c r="D29" s="194">
        <f t="shared" si="2"/>
        <v>3700934</v>
      </c>
      <c r="E29" s="294">
        <v>248828.08</v>
      </c>
      <c r="F29" s="294">
        <v>229422.07999999999</v>
      </c>
      <c r="G29" s="74">
        <f>D29-E29</f>
        <v>3452105.92</v>
      </c>
    </row>
    <row r="30" spans="1:7" x14ac:dyDescent="0.25">
      <c r="A30" s="84" t="s">
        <v>331</v>
      </c>
      <c r="B30" s="268">
        <v>1743092.36</v>
      </c>
      <c r="C30" s="268">
        <v>1006728.06</v>
      </c>
      <c r="D30" s="205">
        <f t="shared" si="2"/>
        <v>2749820.42</v>
      </c>
      <c r="E30" s="294">
        <v>2565049.6</v>
      </c>
      <c r="F30" s="294">
        <v>2565049.6</v>
      </c>
      <c r="G30" s="74">
        <f t="shared" ref="G30:G37" si="7">D30-E30</f>
        <v>184770.81999999983</v>
      </c>
    </row>
    <row r="31" spans="1:7" x14ac:dyDescent="0.25">
      <c r="A31" s="84" t="s">
        <v>332</v>
      </c>
      <c r="B31" s="268">
        <v>7504116.1200000001</v>
      </c>
      <c r="C31" s="268">
        <v>-38232.620000000003</v>
      </c>
      <c r="D31" s="205">
        <f t="shared" si="2"/>
        <v>7465883.5</v>
      </c>
      <c r="E31" s="294">
        <v>3101874.87</v>
      </c>
      <c r="F31" s="294">
        <v>3101874.87</v>
      </c>
      <c r="G31" s="74">
        <f t="shared" si="7"/>
        <v>4364008.63</v>
      </c>
    </row>
    <row r="32" spans="1:7" x14ac:dyDescent="0.25">
      <c r="A32" s="84" t="s">
        <v>333</v>
      </c>
      <c r="B32" s="268">
        <v>1167000</v>
      </c>
      <c r="C32" s="268">
        <v>466151.91</v>
      </c>
      <c r="D32" s="205">
        <f t="shared" si="2"/>
        <v>1633151.91</v>
      </c>
      <c r="E32" s="294">
        <v>289314.98</v>
      </c>
      <c r="F32" s="294">
        <v>289314.98</v>
      </c>
      <c r="G32" s="74">
        <f t="shared" si="7"/>
        <v>1343836.93</v>
      </c>
    </row>
    <row r="33" spans="1:7" ht="14.45" customHeight="1" x14ac:dyDescent="0.25">
      <c r="A33" s="84" t="s">
        <v>334</v>
      </c>
      <c r="B33" s="268">
        <v>239306.6</v>
      </c>
      <c r="C33" s="268">
        <v>215888</v>
      </c>
      <c r="D33" s="205">
        <f t="shared" si="2"/>
        <v>455194.6</v>
      </c>
      <c r="E33" s="294">
        <v>152158.29</v>
      </c>
      <c r="F33" s="294">
        <v>152158.29</v>
      </c>
      <c r="G33" s="74">
        <f t="shared" si="7"/>
        <v>303036.30999999994</v>
      </c>
    </row>
    <row r="34" spans="1:7" ht="14.45" customHeight="1" x14ac:dyDescent="0.25">
      <c r="A34" s="84" t="s">
        <v>335</v>
      </c>
      <c r="B34" s="268">
        <v>421202.91</v>
      </c>
      <c r="C34" s="268">
        <v>-8000</v>
      </c>
      <c r="D34" s="205">
        <f t="shared" si="2"/>
        <v>413202.91</v>
      </c>
      <c r="E34" s="294">
        <v>381844.94</v>
      </c>
      <c r="F34" s="294">
        <v>381844.94</v>
      </c>
      <c r="G34" s="74">
        <f t="shared" si="7"/>
        <v>31357.969999999972</v>
      </c>
    </row>
    <row r="35" spans="1:7" ht="14.45" customHeight="1" x14ac:dyDescent="0.25">
      <c r="A35" s="84" t="s">
        <v>336</v>
      </c>
      <c r="B35" s="268">
        <v>70745.7</v>
      </c>
      <c r="C35" s="268">
        <v>6500</v>
      </c>
      <c r="D35" s="205">
        <f t="shared" si="2"/>
        <v>77245.7</v>
      </c>
      <c r="E35" s="294">
        <v>27948.6</v>
      </c>
      <c r="F35" s="294">
        <v>27948.6</v>
      </c>
      <c r="G35" s="74">
        <f t="shared" si="7"/>
        <v>49297.1</v>
      </c>
    </row>
    <row r="36" spans="1:7" ht="14.45" customHeight="1" x14ac:dyDescent="0.25">
      <c r="A36" s="84" t="s">
        <v>337</v>
      </c>
      <c r="B36" s="268">
        <v>6725000</v>
      </c>
      <c r="C36" s="268">
        <v>11276513.52</v>
      </c>
      <c r="D36" s="205">
        <f t="shared" si="2"/>
        <v>18001513.52</v>
      </c>
      <c r="E36" s="294">
        <v>17973759.890000001</v>
      </c>
      <c r="F36" s="294">
        <v>17972823.890000001</v>
      </c>
      <c r="G36" s="74">
        <f t="shared" si="7"/>
        <v>27753.629999998957</v>
      </c>
    </row>
    <row r="37" spans="1:7" ht="14.45" customHeight="1" x14ac:dyDescent="0.25">
      <c r="A37" s="84" t="s">
        <v>338</v>
      </c>
      <c r="B37" s="268">
        <v>24737775.390000001</v>
      </c>
      <c r="C37" s="268">
        <v>-11580690.460000001</v>
      </c>
      <c r="D37" s="205">
        <f t="shared" si="2"/>
        <v>13157084.93</v>
      </c>
      <c r="E37" s="294">
        <v>7743276.3899999997</v>
      </c>
      <c r="F37" s="294">
        <v>7210251.3899999997</v>
      </c>
      <c r="G37" s="74">
        <f t="shared" si="7"/>
        <v>5413808.54</v>
      </c>
    </row>
    <row r="38" spans="1:7" x14ac:dyDescent="0.25">
      <c r="A38" s="83" t="s">
        <v>339</v>
      </c>
      <c r="B38" s="82">
        <f t="shared" ref="B38:G38" si="8">SUM(B39:B47)</f>
        <v>25350791.039999999</v>
      </c>
      <c r="C38" s="82">
        <f t="shared" si="8"/>
        <v>6379230.5599999996</v>
      </c>
      <c r="D38" s="82">
        <f t="shared" si="8"/>
        <v>31730021.600000001</v>
      </c>
      <c r="E38" s="176">
        <f t="shared" si="8"/>
        <v>29862974.550000001</v>
      </c>
      <c r="F38" s="176">
        <f t="shared" si="8"/>
        <v>29839474.550000001</v>
      </c>
      <c r="G38" s="82">
        <f t="shared" si="8"/>
        <v>1867047.0499999993</v>
      </c>
    </row>
    <row r="39" spans="1:7" x14ac:dyDescent="0.25">
      <c r="A39" s="84" t="s">
        <v>340</v>
      </c>
      <c r="B39" s="270">
        <v>7782935.5999999996</v>
      </c>
      <c r="C39" s="270">
        <v>1800000</v>
      </c>
      <c r="D39" s="195">
        <f t="shared" si="2"/>
        <v>9582935.5999999996</v>
      </c>
      <c r="E39" s="296">
        <v>9582935.5999999996</v>
      </c>
      <c r="F39" s="296">
        <v>9582935.5999999996</v>
      </c>
      <c r="G39" s="74">
        <f>D39-E39</f>
        <v>0</v>
      </c>
    </row>
    <row r="40" spans="1:7" x14ac:dyDescent="0.25">
      <c r="A40" s="84" t="s">
        <v>341</v>
      </c>
      <c r="B40" s="269">
        <v>0</v>
      </c>
      <c r="C40" s="269">
        <v>0</v>
      </c>
      <c r="D40" s="205">
        <f t="shared" si="2"/>
        <v>0</v>
      </c>
      <c r="E40" s="295">
        <v>0</v>
      </c>
      <c r="F40" s="295">
        <v>0</v>
      </c>
      <c r="G40" s="74">
        <f t="shared" ref="G40:G47" si="9">D40-E40</f>
        <v>0</v>
      </c>
    </row>
    <row r="41" spans="1:7" x14ac:dyDescent="0.25">
      <c r="A41" s="84" t="s">
        <v>342</v>
      </c>
      <c r="B41" s="270">
        <v>0</v>
      </c>
      <c r="C41" s="270">
        <v>4222956</v>
      </c>
      <c r="D41" s="205">
        <f t="shared" si="2"/>
        <v>4222956</v>
      </c>
      <c r="E41" s="296">
        <v>3151687.4</v>
      </c>
      <c r="F41" s="296">
        <v>3151687.4</v>
      </c>
      <c r="G41" s="74">
        <f t="shared" si="9"/>
        <v>1071268.6000000001</v>
      </c>
    </row>
    <row r="42" spans="1:7" x14ac:dyDescent="0.25">
      <c r="A42" s="84" t="s">
        <v>343</v>
      </c>
      <c r="B42" s="270">
        <v>6870000</v>
      </c>
      <c r="C42" s="270">
        <v>356274.56</v>
      </c>
      <c r="D42" s="205">
        <f t="shared" si="2"/>
        <v>7226274.5599999996</v>
      </c>
      <c r="E42" s="296">
        <v>6622414.8899999997</v>
      </c>
      <c r="F42" s="296">
        <v>6598914.8899999997</v>
      </c>
      <c r="G42" s="74">
        <f t="shared" si="9"/>
        <v>603859.66999999993</v>
      </c>
    </row>
    <row r="43" spans="1:7" x14ac:dyDescent="0.25">
      <c r="A43" s="84" t="s">
        <v>344</v>
      </c>
      <c r="B43" s="270">
        <v>10697855.439999999</v>
      </c>
      <c r="C43" s="270">
        <v>0</v>
      </c>
      <c r="D43" s="205">
        <f t="shared" si="2"/>
        <v>10697855.439999999</v>
      </c>
      <c r="E43" s="296">
        <v>10505936.66</v>
      </c>
      <c r="F43" s="296">
        <v>10505936.66</v>
      </c>
      <c r="G43" s="74">
        <f t="shared" si="9"/>
        <v>191918.77999999933</v>
      </c>
    </row>
    <row r="44" spans="1:7" x14ac:dyDescent="0.25">
      <c r="A44" s="84" t="s">
        <v>345</v>
      </c>
      <c r="B44" s="269">
        <v>0</v>
      </c>
      <c r="C44" s="269">
        <v>0</v>
      </c>
      <c r="D44" s="205">
        <f t="shared" si="2"/>
        <v>0</v>
      </c>
      <c r="E44" s="295">
        <v>0</v>
      </c>
      <c r="F44" s="295">
        <v>0</v>
      </c>
      <c r="G44" s="74">
        <f t="shared" si="9"/>
        <v>0</v>
      </c>
    </row>
    <row r="45" spans="1:7" x14ac:dyDescent="0.25">
      <c r="A45" s="84" t="s">
        <v>346</v>
      </c>
      <c r="B45" s="269">
        <v>0</v>
      </c>
      <c r="C45" s="269">
        <v>0</v>
      </c>
      <c r="D45" s="205">
        <f t="shared" si="2"/>
        <v>0</v>
      </c>
      <c r="E45" s="295">
        <v>0</v>
      </c>
      <c r="F45" s="295">
        <v>0</v>
      </c>
      <c r="G45" s="74">
        <f t="shared" si="9"/>
        <v>0</v>
      </c>
    </row>
    <row r="46" spans="1:7" x14ac:dyDescent="0.25">
      <c r="A46" s="84" t="s">
        <v>347</v>
      </c>
      <c r="B46" s="269">
        <v>0</v>
      </c>
      <c r="C46" s="269">
        <v>0</v>
      </c>
      <c r="D46" s="205">
        <f t="shared" si="2"/>
        <v>0</v>
      </c>
      <c r="E46" s="295">
        <v>0</v>
      </c>
      <c r="F46" s="295">
        <v>0</v>
      </c>
      <c r="G46" s="74">
        <f t="shared" si="9"/>
        <v>0</v>
      </c>
    </row>
    <row r="47" spans="1:7" x14ac:dyDescent="0.25">
      <c r="A47" s="84" t="s">
        <v>348</v>
      </c>
      <c r="B47" s="269">
        <v>0</v>
      </c>
      <c r="C47" s="269">
        <v>0</v>
      </c>
      <c r="D47" s="205">
        <f t="shared" si="2"/>
        <v>0</v>
      </c>
      <c r="E47" s="295">
        <v>0</v>
      </c>
      <c r="F47" s="295">
        <v>0</v>
      </c>
      <c r="G47" s="74">
        <f t="shared" si="9"/>
        <v>0</v>
      </c>
    </row>
    <row r="48" spans="1:7" x14ac:dyDescent="0.25">
      <c r="A48" s="83" t="s">
        <v>349</v>
      </c>
      <c r="B48" s="176">
        <f t="shared" ref="B48:G48" si="10">SUM(B49:B57)</f>
        <v>729233.99</v>
      </c>
      <c r="C48" s="176">
        <f t="shared" si="10"/>
        <v>6224579.3700000001</v>
      </c>
      <c r="D48" s="176">
        <f t="shared" si="10"/>
        <v>6953813.3599999994</v>
      </c>
      <c r="E48" s="176">
        <f t="shared" si="10"/>
        <v>3554630.5700000003</v>
      </c>
      <c r="F48" s="176">
        <f t="shared" si="10"/>
        <v>3554630.5700000003</v>
      </c>
      <c r="G48" s="82">
        <f t="shared" si="10"/>
        <v>3399182.79</v>
      </c>
    </row>
    <row r="49" spans="1:7" x14ac:dyDescent="0.25">
      <c r="A49" s="84" t="s">
        <v>350</v>
      </c>
      <c r="B49" s="272">
        <v>526573.99</v>
      </c>
      <c r="C49" s="272">
        <v>1515197.16</v>
      </c>
      <c r="D49" s="196">
        <f t="shared" si="2"/>
        <v>2041771.15</v>
      </c>
      <c r="E49" s="298">
        <v>1752928.2</v>
      </c>
      <c r="F49" s="298">
        <v>1752928.2</v>
      </c>
      <c r="G49" s="74">
        <f>D49-E49</f>
        <v>288842.94999999995</v>
      </c>
    </row>
    <row r="50" spans="1:7" x14ac:dyDescent="0.25">
      <c r="A50" s="84" t="s">
        <v>351</v>
      </c>
      <c r="B50" s="272">
        <v>20000</v>
      </c>
      <c r="C50" s="272">
        <v>418924.21</v>
      </c>
      <c r="D50" s="205">
        <f t="shared" si="2"/>
        <v>438924.21</v>
      </c>
      <c r="E50" s="298">
        <v>438004.21</v>
      </c>
      <c r="F50" s="298">
        <v>438004.21</v>
      </c>
      <c r="G50" s="74">
        <f t="shared" ref="G50:G57" si="11">D50-E50</f>
        <v>920</v>
      </c>
    </row>
    <row r="51" spans="1:7" x14ac:dyDescent="0.25">
      <c r="A51" s="84" t="s">
        <v>352</v>
      </c>
      <c r="B51" s="271">
        <v>0</v>
      </c>
      <c r="C51" s="271">
        <v>0</v>
      </c>
      <c r="D51" s="205">
        <f t="shared" si="2"/>
        <v>0</v>
      </c>
      <c r="E51" s="297">
        <v>0</v>
      </c>
      <c r="F51" s="297">
        <v>0</v>
      </c>
      <c r="G51" s="74">
        <f t="shared" si="11"/>
        <v>0</v>
      </c>
    </row>
    <row r="52" spans="1:7" x14ac:dyDescent="0.25">
      <c r="A52" s="84" t="s">
        <v>353</v>
      </c>
      <c r="B52" s="272">
        <v>50000</v>
      </c>
      <c r="C52" s="272">
        <v>4214890</v>
      </c>
      <c r="D52" s="205">
        <f t="shared" si="2"/>
        <v>4264890</v>
      </c>
      <c r="E52" s="298">
        <v>1292200.08</v>
      </c>
      <c r="F52" s="298">
        <v>1292200.08</v>
      </c>
      <c r="G52" s="74">
        <f t="shared" si="11"/>
        <v>2972689.92</v>
      </c>
    </row>
    <row r="53" spans="1:7" x14ac:dyDescent="0.25">
      <c r="A53" s="84" t="s">
        <v>354</v>
      </c>
      <c r="B53" s="271">
        <v>0</v>
      </c>
      <c r="C53" s="271">
        <v>0</v>
      </c>
      <c r="D53" s="205">
        <f t="shared" si="2"/>
        <v>0</v>
      </c>
      <c r="E53" s="297">
        <v>0</v>
      </c>
      <c r="F53" s="297">
        <v>0</v>
      </c>
      <c r="G53" s="74">
        <f t="shared" si="11"/>
        <v>0</v>
      </c>
    </row>
    <row r="54" spans="1:7" x14ac:dyDescent="0.25">
      <c r="A54" s="84" t="s">
        <v>355</v>
      </c>
      <c r="B54" s="272">
        <v>81660</v>
      </c>
      <c r="C54" s="272">
        <v>-24932</v>
      </c>
      <c r="D54" s="205">
        <f t="shared" si="2"/>
        <v>56728</v>
      </c>
      <c r="E54" s="298">
        <v>11728</v>
      </c>
      <c r="F54" s="298">
        <v>11728</v>
      </c>
      <c r="G54" s="74">
        <f t="shared" si="11"/>
        <v>45000</v>
      </c>
    </row>
    <row r="55" spans="1:7" x14ac:dyDescent="0.25">
      <c r="A55" s="84" t="s">
        <v>356</v>
      </c>
      <c r="B55" s="271">
        <v>0</v>
      </c>
      <c r="C55" s="271">
        <v>0</v>
      </c>
      <c r="D55" s="205">
        <f t="shared" si="2"/>
        <v>0</v>
      </c>
      <c r="E55" s="297">
        <v>0</v>
      </c>
      <c r="F55" s="297">
        <v>0</v>
      </c>
      <c r="G55" s="74">
        <f t="shared" si="11"/>
        <v>0</v>
      </c>
    </row>
    <row r="56" spans="1:7" x14ac:dyDescent="0.25">
      <c r="A56" s="84" t="s">
        <v>357</v>
      </c>
      <c r="B56" s="272">
        <v>0</v>
      </c>
      <c r="C56" s="272">
        <v>0</v>
      </c>
      <c r="D56" s="205">
        <f t="shared" si="2"/>
        <v>0</v>
      </c>
      <c r="E56" s="298">
        <v>0</v>
      </c>
      <c r="F56" s="298">
        <v>0</v>
      </c>
      <c r="G56" s="74">
        <f t="shared" si="11"/>
        <v>0</v>
      </c>
    </row>
    <row r="57" spans="1:7" x14ac:dyDescent="0.25">
      <c r="A57" s="84" t="s">
        <v>358</v>
      </c>
      <c r="B57" s="272">
        <v>51000</v>
      </c>
      <c r="C57" s="272">
        <v>100500</v>
      </c>
      <c r="D57" s="205">
        <f t="shared" si="2"/>
        <v>151500</v>
      </c>
      <c r="E57" s="298">
        <v>59770.080000000002</v>
      </c>
      <c r="F57" s="298">
        <v>59770.080000000002</v>
      </c>
      <c r="G57" s="74">
        <f t="shared" si="11"/>
        <v>91729.919999999998</v>
      </c>
    </row>
    <row r="58" spans="1:7" x14ac:dyDescent="0.25">
      <c r="A58" s="83" t="s">
        <v>359</v>
      </c>
      <c r="B58" s="176">
        <f t="shared" ref="B58:G58" si="12">SUM(B59:B61)</f>
        <v>0</v>
      </c>
      <c r="C58" s="176">
        <f t="shared" si="12"/>
        <v>61843468.100000001</v>
      </c>
      <c r="D58" s="176">
        <f t="shared" si="12"/>
        <v>61843468.100000001</v>
      </c>
      <c r="E58" s="176">
        <f t="shared" si="12"/>
        <v>30380543.5</v>
      </c>
      <c r="F58" s="176">
        <f t="shared" si="12"/>
        <v>30380543.5</v>
      </c>
      <c r="G58" s="82">
        <f t="shared" si="12"/>
        <v>31462924.600000001</v>
      </c>
    </row>
    <row r="59" spans="1:7" x14ac:dyDescent="0.25">
      <c r="A59" s="84" t="s">
        <v>360</v>
      </c>
      <c r="B59" s="274">
        <v>0</v>
      </c>
      <c r="C59" s="274">
        <v>55010086.359999999</v>
      </c>
      <c r="D59" s="197">
        <f t="shared" si="2"/>
        <v>55010086.359999999</v>
      </c>
      <c r="E59" s="300">
        <v>28495650.09</v>
      </c>
      <c r="F59" s="300">
        <v>28495650.09</v>
      </c>
      <c r="G59" s="74">
        <f>D59-E59</f>
        <v>26514436.27</v>
      </c>
    </row>
    <row r="60" spans="1:7" x14ac:dyDescent="0.25">
      <c r="A60" s="84" t="s">
        <v>361</v>
      </c>
      <c r="B60" s="274">
        <v>0</v>
      </c>
      <c r="C60" s="274">
        <v>6833381.7400000002</v>
      </c>
      <c r="D60" s="205">
        <f t="shared" si="2"/>
        <v>6833381.7400000002</v>
      </c>
      <c r="E60" s="300">
        <v>1884893.41</v>
      </c>
      <c r="F60" s="300">
        <v>1884893.41</v>
      </c>
      <c r="G60" s="74">
        <f t="shared" ref="G60:G61" si="13">D60-E60</f>
        <v>4948488.33</v>
      </c>
    </row>
    <row r="61" spans="1:7" x14ac:dyDescent="0.25">
      <c r="A61" s="84" t="s">
        <v>362</v>
      </c>
      <c r="B61" s="273">
        <v>0</v>
      </c>
      <c r="C61" s="273">
        <v>0</v>
      </c>
      <c r="D61" s="197">
        <v>0</v>
      </c>
      <c r="E61" s="299">
        <v>0</v>
      </c>
      <c r="F61" s="299">
        <v>0</v>
      </c>
      <c r="G61" s="74">
        <f t="shared" si="13"/>
        <v>0</v>
      </c>
    </row>
    <row r="62" spans="1:7" x14ac:dyDescent="0.25">
      <c r="A62" s="83" t="s">
        <v>363</v>
      </c>
      <c r="B62" s="82">
        <f t="shared" ref="B62:G62" si="14">SUM(B63:B67,B69:B70)</f>
        <v>9212679</v>
      </c>
      <c r="C62" s="82">
        <f t="shared" si="14"/>
        <v>-9033669</v>
      </c>
      <c r="D62" s="176">
        <f t="shared" si="14"/>
        <v>179010</v>
      </c>
      <c r="E62" s="176">
        <f t="shared" si="14"/>
        <v>0</v>
      </c>
      <c r="F62" s="176">
        <f t="shared" si="14"/>
        <v>0</v>
      </c>
      <c r="G62" s="82">
        <f t="shared" si="14"/>
        <v>179010</v>
      </c>
    </row>
    <row r="63" spans="1:7" x14ac:dyDescent="0.25">
      <c r="A63" s="84" t="s">
        <v>364</v>
      </c>
      <c r="B63" s="153">
        <v>0</v>
      </c>
      <c r="C63" s="153">
        <v>0</v>
      </c>
      <c r="D63" s="153">
        <f t="shared" ref="D63:D70" si="15">B63+C63</f>
        <v>0</v>
      </c>
      <c r="E63" s="153">
        <v>0</v>
      </c>
      <c r="F63" s="153">
        <v>0</v>
      </c>
      <c r="G63" s="74">
        <f>D63-E63</f>
        <v>0</v>
      </c>
    </row>
    <row r="64" spans="1:7" x14ac:dyDescent="0.25">
      <c r="A64" s="84" t="s">
        <v>365</v>
      </c>
      <c r="B64" s="153">
        <v>0</v>
      </c>
      <c r="C64" s="153">
        <v>0</v>
      </c>
      <c r="D64" s="153">
        <f t="shared" si="15"/>
        <v>0</v>
      </c>
      <c r="E64" s="153">
        <v>0</v>
      </c>
      <c r="F64" s="153">
        <v>0</v>
      </c>
      <c r="G64" s="74">
        <f t="shared" ref="G64:G70" si="16">D64-E64</f>
        <v>0</v>
      </c>
    </row>
    <row r="65" spans="1:7" x14ac:dyDescent="0.25">
      <c r="A65" s="84" t="s">
        <v>366</v>
      </c>
      <c r="B65" s="153">
        <v>0</v>
      </c>
      <c r="C65" s="153">
        <v>0</v>
      </c>
      <c r="D65" s="153">
        <f t="shared" si="15"/>
        <v>0</v>
      </c>
      <c r="E65" s="153">
        <v>0</v>
      </c>
      <c r="F65" s="153">
        <v>0</v>
      </c>
      <c r="G65" s="74">
        <f t="shared" si="16"/>
        <v>0</v>
      </c>
    </row>
    <row r="66" spans="1:7" x14ac:dyDescent="0.25">
      <c r="A66" s="84" t="s">
        <v>367</v>
      </c>
      <c r="B66" s="153">
        <v>0</v>
      </c>
      <c r="C66" s="153">
        <v>0</v>
      </c>
      <c r="D66" s="153">
        <f t="shared" si="15"/>
        <v>0</v>
      </c>
      <c r="E66" s="153">
        <v>0</v>
      </c>
      <c r="F66" s="153">
        <v>0</v>
      </c>
      <c r="G66" s="74">
        <f t="shared" si="16"/>
        <v>0</v>
      </c>
    </row>
    <row r="67" spans="1:7" x14ac:dyDescent="0.25">
      <c r="A67" s="84" t="s">
        <v>368</v>
      </c>
      <c r="B67" s="153">
        <v>0</v>
      </c>
      <c r="C67" s="153">
        <v>0</v>
      </c>
      <c r="D67" s="153">
        <f t="shared" si="15"/>
        <v>0</v>
      </c>
      <c r="E67" s="153">
        <v>0</v>
      </c>
      <c r="F67" s="153">
        <v>0</v>
      </c>
      <c r="G67" s="74">
        <f t="shared" si="16"/>
        <v>0</v>
      </c>
    </row>
    <row r="68" spans="1:7" x14ac:dyDescent="0.25">
      <c r="A68" s="84" t="s">
        <v>369</v>
      </c>
      <c r="B68" s="153">
        <v>0</v>
      </c>
      <c r="C68" s="153">
        <v>0</v>
      </c>
      <c r="D68" s="153">
        <f t="shared" si="15"/>
        <v>0</v>
      </c>
      <c r="E68" s="153">
        <v>0</v>
      </c>
      <c r="F68" s="153">
        <v>0</v>
      </c>
      <c r="G68" s="74">
        <f t="shared" si="16"/>
        <v>0</v>
      </c>
    </row>
    <row r="69" spans="1:7" x14ac:dyDescent="0.25">
      <c r="A69" s="84" t="s">
        <v>370</v>
      </c>
      <c r="B69" s="153">
        <v>0</v>
      </c>
      <c r="C69" s="153">
        <v>0</v>
      </c>
      <c r="D69" s="153">
        <f t="shared" si="15"/>
        <v>0</v>
      </c>
      <c r="E69" s="153">
        <v>0</v>
      </c>
      <c r="F69" s="153">
        <v>0</v>
      </c>
      <c r="G69" s="74">
        <f t="shared" si="16"/>
        <v>0</v>
      </c>
    </row>
    <row r="70" spans="1:7" x14ac:dyDescent="0.25">
      <c r="A70" s="84" t="s">
        <v>371</v>
      </c>
      <c r="B70" s="275">
        <v>9212679</v>
      </c>
      <c r="C70" s="275">
        <v>-9033669</v>
      </c>
      <c r="D70" s="198">
        <f t="shared" si="15"/>
        <v>179010</v>
      </c>
      <c r="E70" s="153">
        <v>0</v>
      </c>
      <c r="F70" s="153">
        <v>0</v>
      </c>
      <c r="G70" s="74">
        <f t="shared" si="16"/>
        <v>179010</v>
      </c>
    </row>
    <row r="71" spans="1:7" x14ac:dyDescent="0.25">
      <c r="A71" s="83" t="s">
        <v>372</v>
      </c>
      <c r="B71" s="82">
        <f t="shared" ref="B71:G71" si="17">SUM(B72:B74)</f>
        <v>0</v>
      </c>
      <c r="C71" s="82">
        <f t="shared" si="17"/>
        <v>1050000</v>
      </c>
      <c r="D71" s="82">
        <f t="shared" si="17"/>
        <v>1050000</v>
      </c>
      <c r="E71" s="176">
        <f t="shared" si="17"/>
        <v>1050000</v>
      </c>
      <c r="F71" s="176">
        <f t="shared" si="17"/>
        <v>700000</v>
      </c>
      <c r="G71" s="82">
        <f t="shared" si="17"/>
        <v>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153">
        <v>0</v>
      </c>
      <c r="F72" s="153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153">
        <v>0</v>
      </c>
      <c r="F73" s="153">
        <v>0</v>
      </c>
      <c r="G73" s="74">
        <f t="shared" ref="G73:G74" si="18">D73-E73</f>
        <v>0</v>
      </c>
    </row>
    <row r="74" spans="1:7" x14ac:dyDescent="0.25">
      <c r="A74" s="84" t="s">
        <v>375</v>
      </c>
      <c r="B74" s="276">
        <v>0</v>
      </c>
      <c r="C74" s="276">
        <v>1050000</v>
      </c>
      <c r="D74" s="199">
        <f t="shared" ref="D74" si="19">B74+C74</f>
        <v>1050000</v>
      </c>
      <c r="E74" s="301">
        <v>1050000</v>
      </c>
      <c r="F74" s="301">
        <v>700000</v>
      </c>
      <c r="G74" s="74">
        <f t="shared" si="18"/>
        <v>0</v>
      </c>
    </row>
    <row r="75" spans="1:7" x14ac:dyDescent="0.25">
      <c r="A75" s="83" t="s">
        <v>376</v>
      </c>
      <c r="B75" s="82">
        <f t="shared" ref="B75:G75" si="20">SUM(B76:B82)</f>
        <v>0</v>
      </c>
      <c r="C75" s="82">
        <f t="shared" si="20"/>
        <v>0</v>
      </c>
      <c r="D75" s="82">
        <f t="shared" si="20"/>
        <v>0</v>
      </c>
      <c r="E75" s="176">
        <f t="shared" si="20"/>
        <v>0</v>
      </c>
      <c r="F75" s="176">
        <f t="shared" si="20"/>
        <v>0</v>
      </c>
      <c r="G75" s="82">
        <f t="shared" si="20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153">
        <v>0</v>
      </c>
      <c r="F76" s="153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153">
        <v>0</v>
      </c>
      <c r="F77" s="153">
        <v>0</v>
      </c>
      <c r="G77" s="74">
        <f t="shared" ref="G77:G82" si="21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153">
        <v>0</v>
      </c>
      <c r="F78" s="153">
        <v>0</v>
      </c>
      <c r="G78" s="74">
        <f t="shared" si="21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153">
        <v>0</v>
      </c>
      <c r="F79" s="153">
        <v>0</v>
      </c>
      <c r="G79" s="74">
        <f t="shared" si="21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153">
        <v>0</v>
      </c>
      <c r="F80" s="153">
        <v>0</v>
      </c>
      <c r="G80" s="74">
        <f t="shared" si="21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153">
        <v>0</v>
      </c>
      <c r="F81" s="153">
        <v>0</v>
      </c>
      <c r="G81" s="74">
        <f t="shared" si="21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153">
        <v>0</v>
      </c>
      <c r="F82" s="153">
        <v>0</v>
      </c>
      <c r="G82" s="74">
        <f t="shared" si="21"/>
        <v>0</v>
      </c>
    </row>
    <row r="83" spans="1:7" x14ac:dyDescent="0.25">
      <c r="A83" s="85"/>
      <c r="B83" s="74"/>
      <c r="C83" s="74"/>
      <c r="D83" s="74"/>
      <c r="E83" s="153"/>
      <c r="F83" s="153"/>
      <c r="G83" s="74"/>
    </row>
    <row r="84" spans="1:7" x14ac:dyDescent="0.25">
      <c r="A84" s="28" t="s">
        <v>384</v>
      </c>
      <c r="B84" s="176">
        <f t="shared" ref="B84:G84" si="22">SUM(B85,B93,B103,B113,B123,B133,B137,B146,B150)</f>
        <v>239083794</v>
      </c>
      <c r="C84" s="176">
        <f t="shared" si="22"/>
        <v>70224842.75999999</v>
      </c>
      <c r="D84" s="176">
        <f t="shared" si="22"/>
        <v>309308636.75999999</v>
      </c>
      <c r="E84" s="176">
        <f t="shared" si="22"/>
        <v>176303232.94</v>
      </c>
      <c r="F84" s="176">
        <f t="shared" si="22"/>
        <v>176303232.94</v>
      </c>
      <c r="G84" s="176">
        <f t="shared" si="22"/>
        <v>133005403.82000001</v>
      </c>
    </row>
    <row r="85" spans="1:7" x14ac:dyDescent="0.25">
      <c r="A85" s="83" t="s">
        <v>311</v>
      </c>
      <c r="B85" s="176">
        <f t="shared" ref="B85:G85" si="23">SUM(B86:B92)</f>
        <v>3418404.33</v>
      </c>
      <c r="C85" s="176">
        <f t="shared" si="23"/>
        <v>-412979.44</v>
      </c>
      <c r="D85" s="176">
        <f t="shared" si="23"/>
        <v>3005424.89</v>
      </c>
      <c r="E85" s="176">
        <f t="shared" si="23"/>
        <v>3005424.89</v>
      </c>
      <c r="F85" s="176">
        <f t="shared" si="23"/>
        <v>3005424.89</v>
      </c>
      <c r="G85" s="176">
        <f t="shared" si="23"/>
        <v>0</v>
      </c>
    </row>
    <row r="86" spans="1:7" x14ac:dyDescent="0.25">
      <c r="A86" s="84" t="s">
        <v>312</v>
      </c>
      <c r="B86" s="277">
        <v>0</v>
      </c>
      <c r="C86" s="277">
        <v>0</v>
      </c>
      <c r="D86" s="153">
        <f t="shared" ref="D86:D149" si="24">B86+C86</f>
        <v>0</v>
      </c>
      <c r="E86" s="302">
        <v>0</v>
      </c>
      <c r="F86" s="302">
        <v>0</v>
      </c>
      <c r="G86" s="153">
        <f>D86-E86</f>
        <v>0</v>
      </c>
    </row>
    <row r="87" spans="1:7" x14ac:dyDescent="0.25">
      <c r="A87" s="84" t="s">
        <v>313</v>
      </c>
      <c r="B87" s="277">
        <v>0</v>
      </c>
      <c r="C87" s="277">
        <v>0</v>
      </c>
      <c r="D87" s="153">
        <f t="shared" si="24"/>
        <v>0</v>
      </c>
      <c r="E87" s="302">
        <v>0</v>
      </c>
      <c r="F87" s="302">
        <v>0</v>
      </c>
      <c r="G87" s="153">
        <f t="shared" ref="G87:G92" si="25">D87-E87</f>
        <v>0</v>
      </c>
    </row>
    <row r="88" spans="1:7" x14ac:dyDescent="0.25">
      <c r="A88" s="84" t="s">
        <v>314</v>
      </c>
      <c r="B88" s="278">
        <v>3418404.33</v>
      </c>
      <c r="C88" s="278">
        <v>-412979.44</v>
      </c>
      <c r="D88" s="153">
        <f t="shared" si="24"/>
        <v>3005424.89</v>
      </c>
      <c r="E88" s="303">
        <v>3005424.89</v>
      </c>
      <c r="F88" s="303">
        <v>3005424.89</v>
      </c>
      <c r="G88" s="153">
        <f t="shared" si="25"/>
        <v>0</v>
      </c>
    </row>
    <row r="89" spans="1:7" x14ac:dyDescent="0.25">
      <c r="A89" s="84" t="s">
        <v>315</v>
      </c>
      <c r="B89" s="277">
        <v>0</v>
      </c>
      <c r="C89" s="277">
        <v>0</v>
      </c>
      <c r="D89" s="153">
        <f t="shared" si="24"/>
        <v>0</v>
      </c>
      <c r="E89" s="302">
        <v>0</v>
      </c>
      <c r="F89" s="302">
        <v>0</v>
      </c>
      <c r="G89" s="74">
        <f t="shared" si="25"/>
        <v>0</v>
      </c>
    </row>
    <row r="90" spans="1:7" x14ac:dyDescent="0.25">
      <c r="A90" s="84" t="s">
        <v>316</v>
      </c>
      <c r="B90" s="277">
        <v>0</v>
      </c>
      <c r="C90" s="277">
        <v>0</v>
      </c>
      <c r="D90" s="153">
        <f t="shared" si="24"/>
        <v>0</v>
      </c>
      <c r="E90" s="302">
        <v>0</v>
      </c>
      <c r="F90" s="302">
        <v>0</v>
      </c>
      <c r="G90" s="74">
        <f t="shared" si="25"/>
        <v>0</v>
      </c>
    </row>
    <row r="91" spans="1:7" x14ac:dyDescent="0.25">
      <c r="A91" s="84" t="s">
        <v>317</v>
      </c>
      <c r="B91" s="277">
        <v>0</v>
      </c>
      <c r="C91" s="277">
        <v>0</v>
      </c>
      <c r="D91" s="153">
        <f t="shared" si="24"/>
        <v>0</v>
      </c>
      <c r="E91" s="302">
        <v>0</v>
      </c>
      <c r="F91" s="302">
        <v>0</v>
      </c>
      <c r="G91" s="74">
        <f t="shared" si="25"/>
        <v>0</v>
      </c>
    </row>
    <row r="92" spans="1:7" x14ac:dyDescent="0.25">
      <c r="A92" s="84" t="s">
        <v>318</v>
      </c>
      <c r="B92" s="277">
        <v>0</v>
      </c>
      <c r="C92" s="277">
        <v>0</v>
      </c>
      <c r="D92" s="153">
        <f t="shared" si="24"/>
        <v>0</v>
      </c>
      <c r="E92" s="302">
        <v>0</v>
      </c>
      <c r="F92" s="302">
        <v>0</v>
      </c>
      <c r="G92" s="74">
        <f t="shared" si="25"/>
        <v>0</v>
      </c>
    </row>
    <row r="93" spans="1:7" x14ac:dyDescent="0.25">
      <c r="A93" s="83" t="s">
        <v>319</v>
      </c>
      <c r="B93" s="176">
        <f t="shared" ref="B93:G93" si="26">SUM(B94:B102)</f>
        <v>32637106.829999998</v>
      </c>
      <c r="C93" s="176">
        <f t="shared" si="26"/>
        <v>-358791.19</v>
      </c>
      <c r="D93" s="176">
        <f t="shared" si="26"/>
        <v>32278315.639999997</v>
      </c>
      <c r="E93" s="176">
        <f t="shared" si="26"/>
        <v>29132412.969999999</v>
      </c>
      <c r="F93" s="176">
        <f t="shared" si="26"/>
        <v>29132412.969999999</v>
      </c>
      <c r="G93" s="82">
        <f t="shared" si="26"/>
        <v>3145902.6699999995</v>
      </c>
    </row>
    <row r="94" spans="1:7" x14ac:dyDescent="0.25">
      <c r="A94" s="84" t="s">
        <v>320</v>
      </c>
      <c r="B94" s="279">
        <v>1682774.05</v>
      </c>
      <c r="C94" s="279">
        <v>249160.16</v>
      </c>
      <c r="D94" s="200">
        <f t="shared" si="24"/>
        <v>1931934.21</v>
      </c>
      <c r="E94" s="304">
        <v>1931934.21</v>
      </c>
      <c r="F94" s="304">
        <v>1931934.21</v>
      </c>
      <c r="G94" s="74">
        <f>D94-E94</f>
        <v>0</v>
      </c>
    </row>
    <row r="95" spans="1:7" x14ac:dyDescent="0.25">
      <c r="A95" s="84" t="s">
        <v>321</v>
      </c>
      <c r="B95" s="279">
        <v>941851</v>
      </c>
      <c r="C95" s="279">
        <v>-518216.25</v>
      </c>
      <c r="D95" s="205">
        <f t="shared" si="24"/>
        <v>423634.75</v>
      </c>
      <c r="E95" s="304">
        <v>423634.75</v>
      </c>
      <c r="F95" s="304">
        <v>423634.75</v>
      </c>
      <c r="G95" s="74">
        <f t="shared" ref="G95:G102" si="27">D95-E95</f>
        <v>0</v>
      </c>
    </row>
    <row r="96" spans="1:7" x14ac:dyDescent="0.25">
      <c r="A96" s="84" t="s">
        <v>322</v>
      </c>
      <c r="B96" s="279">
        <v>11723.01</v>
      </c>
      <c r="C96" s="279">
        <v>-9113.01</v>
      </c>
      <c r="D96" s="205">
        <f t="shared" si="24"/>
        <v>2610</v>
      </c>
      <c r="E96" s="304">
        <v>2610</v>
      </c>
      <c r="F96" s="304">
        <v>2610</v>
      </c>
      <c r="G96" s="74">
        <f t="shared" si="27"/>
        <v>0</v>
      </c>
    </row>
    <row r="97" spans="1:7" x14ac:dyDescent="0.25">
      <c r="A97" s="84" t="s">
        <v>323</v>
      </c>
      <c r="B97" s="279">
        <v>2930051</v>
      </c>
      <c r="C97" s="279">
        <v>88573.3</v>
      </c>
      <c r="D97" s="205">
        <f t="shared" si="24"/>
        <v>3018624.3</v>
      </c>
      <c r="E97" s="304">
        <v>3018624.3</v>
      </c>
      <c r="F97" s="304">
        <v>3018624.3</v>
      </c>
      <c r="G97" s="74">
        <f t="shared" si="27"/>
        <v>0</v>
      </c>
    </row>
    <row r="98" spans="1:7" x14ac:dyDescent="0.25">
      <c r="A98" s="86" t="s">
        <v>324</v>
      </c>
      <c r="B98" s="279">
        <v>549500</v>
      </c>
      <c r="C98" s="279">
        <v>-311461.49</v>
      </c>
      <c r="D98" s="205">
        <f t="shared" si="24"/>
        <v>238038.51</v>
      </c>
      <c r="E98" s="304">
        <v>238038.51</v>
      </c>
      <c r="F98" s="304">
        <v>238038.51</v>
      </c>
      <c r="G98" s="74">
        <f t="shared" si="27"/>
        <v>0</v>
      </c>
    </row>
    <row r="99" spans="1:7" x14ac:dyDescent="0.25">
      <c r="A99" s="84" t="s">
        <v>325</v>
      </c>
      <c r="B99" s="279">
        <v>17124685.989999998</v>
      </c>
      <c r="C99" s="279">
        <v>968474.75</v>
      </c>
      <c r="D99" s="205">
        <f t="shared" si="24"/>
        <v>18093160.739999998</v>
      </c>
      <c r="E99" s="304">
        <v>17964252.379999999</v>
      </c>
      <c r="F99" s="304">
        <v>17964252.379999999</v>
      </c>
      <c r="G99" s="74">
        <f t="shared" si="27"/>
        <v>128908.3599999994</v>
      </c>
    </row>
    <row r="100" spans="1:7" x14ac:dyDescent="0.25">
      <c r="A100" s="84" t="s">
        <v>326</v>
      </c>
      <c r="B100" s="279">
        <v>3875154.77</v>
      </c>
      <c r="C100" s="279">
        <v>-230793.89</v>
      </c>
      <c r="D100" s="205">
        <f t="shared" si="24"/>
        <v>3644360.88</v>
      </c>
      <c r="E100" s="304">
        <v>781166.57</v>
      </c>
      <c r="F100" s="304">
        <v>781166.57</v>
      </c>
      <c r="G100" s="74">
        <f t="shared" si="27"/>
        <v>2863194.31</v>
      </c>
    </row>
    <row r="101" spans="1:7" x14ac:dyDescent="0.25">
      <c r="A101" s="84" t="s">
        <v>327</v>
      </c>
      <c r="B101" s="279">
        <v>1050000</v>
      </c>
      <c r="C101" s="279">
        <v>-850886.56</v>
      </c>
      <c r="D101" s="205">
        <f t="shared" si="24"/>
        <v>199113.43999999994</v>
      </c>
      <c r="E101" s="304">
        <v>199113.44</v>
      </c>
      <c r="F101" s="304">
        <v>199113.44</v>
      </c>
      <c r="G101" s="74">
        <f t="shared" si="27"/>
        <v>0</v>
      </c>
    </row>
    <row r="102" spans="1:7" x14ac:dyDescent="0.25">
      <c r="A102" s="84" t="s">
        <v>328</v>
      </c>
      <c r="B102" s="279">
        <v>4471367.01</v>
      </c>
      <c r="C102" s="279">
        <v>255471.8</v>
      </c>
      <c r="D102" s="205">
        <f t="shared" si="24"/>
        <v>4726838.8099999996</v>
      </c>
      <c r="E102" s="304">
        <v>4573038.8099999996</v>
      </c>
      <c r="F102" s="304">
        <v>4573038.8099999996</v>
      </c>
      <c r="G102" s="74">
        <f t="shared" si="27"/>
        <v>153800</v>
      </c>
    </row>
    <row r="103" spans="1:7" x14ac:dyDescent="0.25">
      <c r="A103" s="83" t="s">
        <v>329</v>
      </c>
      <c r="B103" s="176">
        <f t="shared" ref="B103:G103" si="28">SUM(B104:B112)</f>
        <v>30098487.600000001</v>
      </c>
      <c r="C103" s="176">
        <f t="shared" si="28"/>
        <v>16959251.09</v>
      </c>
      <c r="D103" s="176">
        <f t="shared" si="28"/>
        <v>47057738.690000005</v>
      </c>
      <c r="E103" s="176">
        <f t="shared" si="28"/>
        <v>43403492.06000001</v>
      </c>
      <c r="F103" s="176">
        <f t="shared" si="28"/>
        <v>43403492.06000001</v>
      </c>
      <c r="G103" s="82">
        <f t="shared" si="28"/>
        <v>3654246.6300000004</v>
      </c>
    </row>
    <row r="104" spans="1:7" x14ac:dyDescent="0.25">
      <c r="A104" s="84" t="s">
        <v>330</v>
      </c>
      <c r="B104" s="280">
        <v>19608104.699999999</v>
      </c>
      <c r="C104" s="280">
        <v>6190381.5999999996</v>
      </c>
      <c r="D104" s="201">
        <f t="shared" si="24"/>
        <v>25798486.299999997</v>
      </c>
      <c r="E104" s="305">
        <v>25798486.300000001</v>
      </c>
      <c r="F104" s="305">
        <v>25798486.300000001</v>
      </c>
      <c r="G104" s="74">
        <f>D104-E104</f>
        <v>0</v>
      </c>
    </row>
    <row r="105" spans="1:7" x14ac:dyDescent="0.25">
      <c r="A105" s="84" t="s">
        <v>331</v>
      </c>
      <c r="B105" s="280">
        <v>1347755.35</v>
      </c>
      <c r="C105" s="280">
        <v>-190193.65</v>
      </c>
      <c r="D105" s="205">
        <f t="shared" si="24"/>
        <v>1157561.7000000002</v>
      </c>
      <c r="E105" s="305">
        <v>646023.89</v>
      </c>
      <c r="F105" s="305">
        <v>646023.89</v>
      </c>
      <c r="G105" s="74">
        <f t="shared" ref="G105:G112" si="29">D105-E105</f>
        <v>511537.81000000017</v>
      </c>
    </row>
    <row r="106" spans="1:7" x14ac:dyDescent="0.25">
      <c r="A106" s="84" t="s">
        <v>332</v>
      </c>
      <c r="B106" s="280">
        <v>3086601.11</v>
      </c>
      <c r="C106" s="280">
        <v>7697510.2800000003</v>
      </c>
      <c r="D106" s="205">
        <f t="shared" si="24"/>
        <v>10784111.390000001</v>
      </c>
      <c r="E106" s="305">
        <v>7641802.5700000003</v>
      </c>
      <c r="F106" s="305">
        <v>7641802.5700000003</v>
      </c>
      <c r="G106" s="74">
        <f t="shared" si="29"/>
        <v>3142308.8200000003</v>
      </c>
    </row>
    <row r="107" spans="1:7" x14ac:dyDescent="0.25">
      <c r="A107" s="84" t="s">
        <v>333</v>
      </c>
      <c r="B107" s="280">
        <v>2815000</v>
      </c>
      <c r="C107" s="280">
        <v>444153.46</v>
      </c>
      <c r="D107" s="205">
        <f t="shared" si="24"/>
        <v>3259153.46</v>
      </c>
      <c r="E107" s="305">
        <v>3258853.46</v>
      </c>
      <c r="F107" s="305">
        <v>3258853.46</v>
      </c>
      <c r="G107" s="74">
        <f t="shared" si="29"/>
        <v>300</v>
      </c>
    </row>
    <row r="108" spans="1:7" x14ac:dyDescent="0.25">
      <c r="A108" s="84" t="s">
        <v>334</v>
      </c>
      <c r="B108" s="280">
        <v>2638440.44</v>
      </c>
      <c r="C108" s="280">
        <v>-659917.89</v>
      </c>
      <c r="D108" s="205">
        <f t="shared" si="24"/>
        <v>1978522.5499999998</v>
      </c>
      <c r="E108" s="305">
        <v>1978522.55</v>
      </c>
      <c r="F108" s="305">
        <v>1978522.55</v>
      </c>
      <c r="G108" s="74">
        <f t="shared" si="29"/>
        <v>0</v>
      </c>
    </row>
    <row r="109" spans="1:7" x14ac:dyDescent="0.25">
      <c r="A109" s="84" t="s">
        <v>335</v>
      </c>
      <c r="B109" s="280">
        <v>115000</v>
      </c>
      <c r="C109" s="280">
        <v>-36904.370000000003</v>
      </c>
      <c r="D109" s="205">
        <f t="shared" si="24"/>
        <v>78095.63</v>
      </c>
      <c r="E109" s="305">
        <v>78095.63</v>
      </c>
      <c r="F109" s="305">
        <v>78095.63</v>
      </c>
      <c r="G109" s="74">
        <f t="shared" si="29"/>
        <v>0</v>
      </c>
    </row>
    <row r="110" spans="1:7" x14ac:dyDescent="0.25">
      <c r="A110" s="84" t="s">
        <v>336</v>
      </c>
      <c r="B110" s="280">
        <v>98886</v>
      </c>
      <c r="C110" s="280">
        <v>-80656.009999999995</v>
      </c>
      <c r="D110" s="205">
        <f t="shared" si="24"/>
        <v>18229.990000000005</v>
      </c>
      <c r="E110" s="305">
        <v>18229.990000000002</v>
      </c>
      <c r="F110" s="305">
        <v>18229.990000000002</v>
      </c>
      <c r="G110" s="74">
        <f t="shared" si="29"/>
        <v>0</v>
      </c>
    </row>
    <row r="111" spans="1:7" x14ac:dyDescent="0.25">
      <c r="A111" s="84" t="s">
        <v>337</v>
      </c>
      <c r="B111" s="280">
        <v>0</v>
      </c>
      <c r="C111" s="280">
        <v>3793600.02</v>
      </c>
      <c r="D111" s="205">
        <f t="shared" si="24"/>
        <v>3793600.02</v>
      </c>
      <c r="E111" s="305">
        <v>3793500.02</v>
      </c>
      <c r="F111" s="305">
        <v>3793500.02</v>
      </c>
      <c r="G111" s="74">
        <f t="shared" si="29"/>
        <v>100</v>
      </c>
    </row>
    <row r="112" spans="1:7" x14ac:dyDescent="0.25">
      <c r="A112" s="84" t="s">
        <v>338</v>
      </c>
      <c r="B112" s="280">
        <v>388700</v>
      </c>
      <c r="C112" s="280">
        <v>-198722.35</v>
      </c>
      <c r="D112" s="205">
        <f t="shared" si="24"/>
        <v>189977.65</v>
      </c>
      <c r="E112" s="305">
        <v>189977.65</v>
      </c>
      <c r="F112" s="305">
        <v>189977.65</v>
      </c>
      <c r="G112" s="74">
        <f t="shared" si="29"/>
        <v>0</v>
      </c>
    </row>
    <row r="113" spans="1:7" x14ac:dyDescent="0.25">
      <c r="A113" s="83" t="s">
        <v>339</v>
      </c>
      <c r="B113" s="176">
        <f t="shared" ref="B113:G113" si="30">SUM(B114:B122)</f>
        <v>8900000</v>
      </c>
      <c r="C113" s="176">
        <f t="shared" si="30"/>
        <v>34535509.619999997</v>
      </c>
      <c r="D113" s="176">
        <f t="shared" si="30"/>
        <v>43435509.619999997</v>
      </c>
      <c r="E113" s="176">
        <f t="shared" si="30"/>
        <v>22568142.509999998</v>
      </c>
      <c r="F113" s="176">
        <f t="shared" si="30"/>
        <v>22568142.509999998</v>
      </c>
      <c r="G113" s="82">
        <f t="shared" si="30"/>
        <v>20867367.109999999</v>
      </c>
    </row>
    <row r="114" spans="1:7" x14ac:dyDescent="0.25">
      <c r="A114" s="84" t="s">
        <v>340</v>
      </c>
      <c r="B114" s="282">
        <v>7000000</v>
      </c>
      <c r="C114" s="282">
        <v>0</v>
      </c>
      <c r="D114" s="202">
        <f t="shared" si="24"/>
        <v>7000000</v>
      </c>
      <c r="E114" s="307">
        <v>7000000</v>
      </c>
      <c r="F114" s="307">
        <v>7000000</v>
      </c>
      <c r="G114" s="74">
        <f>D114-E114</f>
        <v>0</v>
      </c>
    </row>
    <row r="115" spans="1:7" x14ac:dyDescent="0.25">
      <c r="A115" s="84" t="s">
        <v>341</v>
      </c>
      <c r="B115" s="282">
        <v>100000</v>
      </c>
      <c r="C115" s="282">
        <v>-100000</v>
      </c>
      <c r="D115" s="205">
        <f t="shared" si="24"/>
        <v>0</v>
      </c>
      <c r="E115" s="307">
        <v>0</v>
      </c>
      <c r="F115" s="307">
        <v>0</v>
      </c>
      <c r="G115" s="74">
        <f t="shared" ref="G115:G122" si="31">D115-E115</f>
        <v>0</v>
      </c>
    </row>
    <row r="116" spans="1:7" x14ac:dyDescent="0.25">
      <c r="A116" s="84" t="s">
        <v>342</v>
      </c>
      <c r="B116" s="282">
        <v>0</v>
      </c>
      <c r="C116" s="282">
        <v>9988114.4000000004</v>
      </c>
      <c r="D116" s="205">
        <f t="shared" si="24"/>
        <v>9988114.4000000004</v>
      </c>
      <c r="E116" s="307">
        <v>8298178</v>
      </c>
      <c r="F116" s="307">
        <v>8298178</v>
      </c>
      <c r="G116" s="74">
        <f t="shared" si="31"/>
        <v>1689936.4000000004</v>
      </c>
    </row>
    <row r="117" spans="1:7" x14ac:dyDescent="0.25">
      <c r="A117" s="84" t="s">
        <v>343</v>
      </c>
      <c r="B117" s="282">
        <v>1800000</v>
      </c>
      <c r="C117" s="282">
        <v>24647395.219999999</v>
      </c>
      <c r="D117" s="205">
        <f t="shared" si="24"/>
        <v>26447395.219999999</v>
      </c>
      <c r="E117" s="307">
        <v>7269964.5099999998</v>
      </c>
      <c r="F117" s="307">
        <v>7269964.5099999998</v>
      </c>
      <c r="G117" s="74">
        <f t="shared" si="31"/>
        <v>19177430.710000001</v>
      </c>
    </row>
    <row r="118" spans="1:7" x14ac:dyDescent="0.25">
      <c r="A118" s="84" t="s">
        <v>344</v>
      </c>
      <c r="B118" s="281">
        <v>0</v>
      </c>
      <c r="C118" s="281">
        <v>0</v>
      </c>
      <c r="D118" s="205">
        <f t="shared" si="24"/>
        <v>0</v>
      </c>
      <c r="E118" s="306">
        <v>0</v>
      </c>
      <c r="F118" s="306">
        <v>0</v>
      </c>
      <c r="G118" s="74">
        <f t="shared" si="31"/>
        <v>0</v>
      </c>
    </row>
    <row r="119" spans="1:7" x14ac:dyDescent="0.25">
      <c r="A119" s="84" t="s">
        <v>345</v>
      </c>
      <c r="B119" s="281">
        <v>0</v>
      </c>
      <c r="C119" s="281">
        <v>0</v>
      </c>
      <c r="D119" s="205">
        <f t="shared" si="24"/>
        <v>0</v>
      </c>
      <c r="E119" s="306">
        <v>0</v>
      </c>
      <c r="F119" s="306">
        <v>0</v>
      </c>
      <c r="G119" s="74">
        <f t="shared" si="31"/>
        <v>0</v>
      </c>
    </row>
    <row r="120" spans="1:7" x14ac:dyDescent="0.25">
      <c r="A120" s="84" t="s">
        <v>346</v>
      </c>
      <c r="B120" s="281">
        <v>0</v>
      </c>
      <c r="C120" s="281">
        <v>0</v>
      </c>
      <c r="D120" s="205">
        <f t="shared" si="24"/>
        <v>0</v>
      </c>
      <c r="E120" s="306">
        <v>0</v>
      </c>
      <c r="F120" s="306">
        <v>0</v>
      </c>
      <c r="G120" s="74">
        <f t="shared" si="31"/>
        <v>0</v>
      </c>
    </row>
    <row r="121" spans="1:7" x14ac:dyDescent="0.25">
      <c r="A121" s="84" t="s">
        <v>347</v>
      </c>
      <c r="B121" s="281">
        <v>0</v>
      </c>
      <c r="C121" s="281">
        <v>0</v>
      </c>
      <c r="D121" s="205">
        <f t="shared" si="24"/>
        <v>0</v>
      </c>
      <c r="E121" s="306">
        <v>0</v>
      </c>
      <c r="F121" s="306">
        <v>0</v>
      </c>
      <c r="G121" s="74">
        <f t="shared" si="31"/>
        <v>0</v>
      </c>
    </row>
    <row r="122" spans="1:7" x14ac:dyDescent="0.25">
      <c r="A122" s="84" t="s">
        <v>348</v>
      </c>
      <c r="B122" s="281">
        <v>0</v>
      </c>
      <c r="C122" s="281">
        <v>0</v>
      </c>
      <c r="D122" s="205">
        <f t="shared" si="24"/>
        <v>0</v>
      </c>
      <c r="E122" s="306">
        <v>0</v>
      </c>
      <c r="F122" s="306">
        <v>0</v>
      </c>
      <c r="G122" s="74">
        <f t="shared" si="31"/>
        <v>0</v>
      </c>
    </row>
    <row r="123" spans="1:7" x14ac:dyDescent="0.25">
      <c r="A123" s="83" t="s">
        <v>349</v>
      </c>
      <c r="B123" s="176">
        <f t="shared" ref="B123:G123" si="32">SUM(B124:B132)</f>
        <v>22167450</v>
      </c>
      <c r="C123" s="176">
        <f t="shared" si="32"/>
        <v>-4123774.9099999997</v>
      </c>
      <c r="D123" s="176">
        <f t="shared" si="32"/>
        <v>18043675.09</v>
      </c>
      <c r="E123" s="176">
        <f t="shared" si="32"/>
        <v>7969162.0499999998</v>
      </c>
      <c r="F123" s="176">
        <f t="shared" si="32"/>
        <v>7969162.0499999998</v>
      </c>
      <c r="G123" s="82">
        <f t="shared" si="32"/>
        <v>10074513.039999999</v>
      </c>
    </row>
    <row r="124" spans="1:7" x14ac:dyDescent="0.25">
      <c r="A124" s="84" t="s">
        <v>350</v>
      </c>
      <c r="B124" s="284">
        <v>444050</v>
      </c>
      <c r="C124" s="284">
        <v>2049757.79</v>
      </c>
      <c r="D124" s="203">
        <f t="shared" si="24"/>
        <v>2493807.79</v>
      </c>
      <c r="E124" s="309">
        <v>1734667.79</v>
      </c>
      <c r="F124" s="309">
        <v>1734667.79</v>
      </c>
      <c r="G124" s="74">
        <f>D124-E124</f>
        <v>759140</v>
      </c>
    </row>
    <row r="125" spans="1:7" x14ac:dyDescent="0.25">
      <c r="A125" s="84" t="s">
        <v>351</v>
      </c>
      <c r="B125" s="284">
        <v>408000</v>
      </c>
      <c r="C125" s="284">
        <v>232312.42</v>
      </c>
      <c r="D125" s="205">
        <f t="shared" si="24"/>
        <v>640312.42000000004</v>
      </c>
      <c r="E125" s="309">
        <v>640312.42000000004</v>
      </c>
      <c r="F125" s="309">
        <v>640312.42000000004</v>
      </c>
      <c r="G125" s="74">
        <f t="shared" ref="G125:G132" si="33">D125-E125</f>
        <v>0</v>
      </c>
    </row>
    <row r="126" spans="1:7" x14ac:dyDescent="0.25">
      <c r="A126" s="84" t="s">
        <v>352</v>
      </c>
      <c r="B126" s="284">
        <v>125000</v>
      </c>
      <c r="C126" s="284">
        <v>-25245.8</v>
      </c>
      <c r="D126" s="205">
        <f t="shared" si="24"/>
        <v>99754.2</v>
      </c>
      <c r="E126" s="309">
        <v>99754.2</v>
      </c>
      <c r="F126" s="309">
        <v>99754.2</v>
      </c>
      <c r="G126" s="74">
        <f t="shared" si="33"/>
        <v>0</v>
      </c>
    </row>
    <row r="127" spans="1:7" x14ac:dyDescent="0.25">
      <c r="A127" s="84" t="s">
        <v>353</v>
      </c>
      <c r="B127" s="284">
        <v>17800000</v>
      </c>
      <c r="C127" s="284">
        <v>-4888346.96</v>
      </c>
      <c r="D127" s="205">
        <f t="shared" si="24"/>
        <v>12911653.039999999</v>
      </c>
      <c r="E127" s="309">
        <v>3596280</v>
      </c>
      <c r="F127" s="309">
        <v>3596280</v>
      </c>
      <c r="G127" s="74">
        <f t="shared" si="33"/>
        <v>9315373.0399999991</v>
      </c>
    </row>
    <row r="128" spans="1:7" x14ac:dyDescent="0.25">
      <c r="A128" s="84" t="s">
        <v>354</v>
      </c>
      <c r="B128" s="283">
        <v>0</v>
      </c>
      <c r="C128" s="283">
        <v>0</v>
      </c>
      <c r="D128" s="205">
        <f t="shared" si="24"/>
        <v>0</v>
      </c>
      <c r="E128" s="308">
        <v>0</v>
      </c>
      <c r="F128" s="308">
        <v>0</v>
      </c>
      <c r="G128" s="74">
        <f t="shared" si="33"/>
        <v>0</v>
      </c>
    </row>
    <row r="129" spans="1:7" x14ac:dyDescent="0.25">
      <c r="A129" s="84" t="s">
        <v>355</v>
      </c>
      <c r="B129" s="284">
        <v>3370400</v>
      </c>
      <c r="C129" s="284">
        <v>-1608143.04</v>
      </c>
      <c r="D129" s="205">
        <f t="shared" si="24"/>
        <v>1762256.96</v>
      </c>
      <c r="E129" s="309">
        <v>1762256.96</v>
      </c>
      <c r="F129" s="309">
        <v>1762256.96</v>
      </c>
      <c r="G129" s="74">
        <f t="shared" si="33"/>
        <v>0</v>
      </c>
    </row>
    <row r="130" spans="1:7" x14ac:dyDescent="0.25">
      <c r="A130" s="84" t="s">
        <v>356</v>
      </c>
      <c r="B130" s="283">
        <v>0</v>
      </c>
      <c r="C130" s="283">
        <v>0</v>
      </c>
      <c r="D130" s="205">
        <f t="shared" si="24"/>
        <v>0</v>
      </c>
      <c r="E130" s="308">
        <v>0</v>
      </c>
      <c r="F130" s="308">
        <v>0</v>
      </c>
      <c r="G130" s="74">
        <f t="shared" si="33"/>
        <v>0</v>
      </c>
    </row>
    <row r="131" spans="1:7" x14ac:dyDescent="0.25">
      <c r="A131" s="84" t="s">
        <v>357</v>
      </c>
      <c r="B131" s="283">
        <v>0</v>
      </c>
      <c r="C131" s="283">
        <v>0</v>
      </c>
      <c r="D131" s="205">
        <f t="shared" si="24"/>
        <v>0</v>
      </c>
      <c r="E131" s="308">
        <v>0</v>
      </c>
      <c r="F131" s="308">
        <v>0</v>
      </c>
      <c r="G131" s="74">
        <f t="shared" si="33"/>
        <v>0</v>
      </c>
    </row>
    <row r="132" spans="1:7" x14ac:dyDescent="0.25">
      <c r="A132" s="84" t="s">
        <v>358</v>
      </c>
      <c r="B132" s="284">
        <v>20000</v>
      </c>
      <c r="C132" s="284">
        <v>115890.68</v>
      </c>
      <c r="D132" s="205">
        <f t="shared" si="24"/>
        <v>135890.68</v>
      </c>
      <c r="E132" s="309">
        <v>135890.68</v>
      </c>
      <c r="F132" s="309">
        <v>135890.68</v>
      </c>
      <c r="G132" s="74">
        <f t="shared" si="33"/>
        <v>0</v>
      </c>
    </row>
    <row r="133" spans="1:7" x14ac:dyDescent="0.25">
      <c r="A133" s="83" t="s">
        <v>359</v>
      </c>
      <c r="B133" s="287">
        <f>SUM(B134:B136)</f>
        <v>0</v>
      </c>
      <c r="C133" s="287">
        <f>SUM(C134:C136)</f>
        <v>163902972.83000001</v>
      </c>
      <c r="D133" s="287">
        <f>SUM(D134:D136)</f>
        <v>163902972.83000001</v>
      </c>
      <c r="E133" s="176">
        <f t="shared" ref="E133:G133" si="34">SUM(E134:E136)</f>
        <v>68639598.460000008</v>
      </c>
      <c r="F133" s="176">
        <f t="shared" si="34"/>
        <v>68639598.460000008</v>
      </c>
      <c r="G133" s="82">
        <f t="shared" si="34"/>
        <v>95263374.370000005</v>
      </c>
    </row>
    <row r="134" spans="1:7" x14ac:dyDescent="0.25">
      <c r="A134" s="84" t="s">
        <v>360</v>
      </c>
      <c r="B134" s="286">
        <v>0</v>
      </c>
      <c r="C134" s="286">
        <v>161643660.65000001</v>
      </c>
      <c r="D134" s="245">
        <f t="shared" si="24"/>
        <v>161643660.65000001</v>
      </c>
      <c r="E134" s="311">
        <v>66380286.280000001</v>
      </c>
      <c r="F134" s="311">
        <v>66380286.280000001</v>
      </c>
      <c r="G134" s="74">
        <f>D134-E134</f>
        <v>95263374.370000005</v>
      </c>
    </row>
    <row r="135" spans="1:7" x14ac:dyDescent="0.25">
      <c r="A135" s="84" t="s">
        <v>361</v>
      </c>
      <c r="B135" s="286">
        <v>0</v>
      </c>
      <c r="C135" s="286">
        <v>2259312.1800000002</v>
      </c>
      <c r="D135" s="245">
        <f t="shared" si="24"/>
        <v>2259312.1800000002</v>
      </c>
      <c r="E135" s="311">
        <v>2259312.1800000002</v>
      </c>
      <c r="F135" s="311">
        <v>2259312.1800000002</v>
      </c>
      <c r="G135" s="74">
        <f t="shared" ref="G135:G136" si="35">D135-E135</f>
        <v>0</v>
      </c>
    </row>
    <row r="136" spans="1:7" x14ac:dyDescent="0.25">
      <c r="A136" s="84" t="s">
        <v>362</v>
      </c>
      <c r="B136" s="285">
        <v>0</v>
      </c>
      <c r="C136" s="285">
        <v>0</v>
      </c>
      <c r="D136" s="245">
        <f t="shared" si="24"/>
        <v>0</v>
      </c>
      <c r="E136" s="310">
        <v>0</v>
      </c>
      <c r="F136" s="310">
        <v>0</v>
      </c>
      <c r="G136" s="74">
        <f t="shared" si="35"/>
        <v>0</v>
      </c>
    </row>
    <row r="137" spans="1:7" x14ac:dyDescent="0.25">
      <c r="A137" s="83" t="s">
        <v>363</v>
      </c>
      <c r="B137" s="176">
        <f t="shared" ref="B137:G137" si="36">SUM(B138:B142,B144:B145)</f>
        <v>141844345.24000001</v>
      </c>
      <c r="C137" s="176">
        <f t="shared" si="36"/>
        <v>-141844345.24000001</v>
      </c>
      <c r="D137" s="176">
        <f t="shared" si="36"/>
        <v>0</v>
      </c>
      <c r="E137" s="176">
        <f t="shared" si="36"/>
        <v>0</v>
      </c>
      <c r="F137" s="176">
        <f t="shared" si="36"/>
        <v>0</v>
      </c>
      <c r="G137" s="82">
        <f t="shared" si="36"/>
        <v>0</v>
      </c>
    </row>
    <row r="138" spans="1:7" x14ac:dyDescent="0.25">
      <c r="A138" s="84" t="s">
        <v>364</v>
      </c>
      <c r="B138" s="179">
        <v>0</v>
      </c>
      <c r="C138" s="179">
        <v>0</v>
      </c>
      <c r="D138" s="153">
        <f t="shared" si="24"/>
        <v>0</v>
      </c>
      <c r="E138" s="153">
        <v>0</v>
      </c>
      <c r="F138" s="153">
        <v>0</v>
      </c>
      <c r="G138" s="74">
        <f>D138-E138</f>
        <v>0</v>
      </c>
    </row>
    <row r="139" spans="1:7" x14ac:dyDescent="0.25">
      <c r="A139" s="84" t="s">
        <v>365</v>
      </c>
      <c r="B139" s="179">
        <v>0</v>
      </c>
      <c r="C139" s="179">
        <v>0</v>
      </c>
      <c r="D139" s="153">
        <f t="shared" si="24"/>
        <v>0</v>
      </c>
      <c r="E139" s="153">
        <v>0</v>
      </c>
      <c r="F139" s="153">
        <v>0</v>
      </c>
      <c r="G139" s="74">
        <f t="shared" ref="G139:G145" si="37">D139-E139</f>
        <v>0</v>
      </c>
    </row>
    <row r="140" spans="1:7" x14ac:dyDescent="0.25">
      <c r="A140" s="84" t="s">
        <v>366</v>
      </c>
      <c r="B140" s="179">
        <v>0</v>
      </c>
      <c r="C140" s="179">
        <v>0</v>
      </c>
      <c r="D140" s="153">
        <f t="shared" si="24"/>
        <v>0</v>
      </c>
      <c r="E140" s="153">
        <v>0</v>
      </c>
      <c r="F140" s="153">
        <v>0</v>
      </c>
      <c r="G140" s="74">
        <f t="shared" si="37"/>
        <v>0</v>
      </c>
    </row>
    <row r="141" spans="1:7" x14ac:dyDescent="0.25">
      <c r="A141" s="84" t="s">
        <v>367</v>
      </c>
      <c r="B141" s="179">
        <v>0</v>
      </c>
      <c r="C141" s="179">
        <v>0</v>
      </c>
      <c r="D141" s="153">
        <f t="shared" si="24"/>
        <v>0</v>
      </c>
      <c r="E141" s="153">
        <v>0</v>
      </c>
      <c r="F141" s="153">
        <v>0</v>
      </c>
      <c r="G141" s="74">
        <f t="shared" si="37"/>
        <v>0</v>
      </c>
    </row>
    <row r="142" spans="1:7" x14ac:dyDescent="0.25">
      <c r="A142" s="84" t="s">
        <v>368</v>
      </c>
      <c r="B142" s="179">
        <v>0</v>
      </c>
      <c r="C142" s="179">
        <v>0</v>
      </c>
      <c r="D142" s="153">
        <f t="shared" si="24"/>
        <v>0</v>
      </c>
      <c r="E142" s="153">
        <v>0</v>
      </c>
      <c r="F142" s="153">
        <v>0</v>
      </c>
      <c r="G142" s="74">
        <f t="shared" si="37"/>
        <v>0</v>
      </c>
    </row>
    <row r="143" spans="1:7" x14ac:dyDescent="0.25">
      <c r="A143" s="84" t="s">
        <v>369</v>
      </c>
      <c r="B143" s="179">
        <v>0</v>
      </c>
      <c r="C143" s="179">
        <v>0</v>
      </c>
      <c r="D143" s="153">
        <f t="shared" si="24"/>
        <v>0</v>
      </c>
      <c r="E143" s="153">
        <v>0</v>
      </c>
      <c r="F143" s="153">
        <v>0</v>
      </c>
      <c r="G143" s="74">
        <f t="shared" si="37"/>
        <v>0</v>
      </c>
    </row>
    <row r="144" spans="1:7" x14ac:dyDescent="0.25">
      <c r="A144" s="84" t="s">
        <v>370</v>
      </c>
      <c r="B144" s="179">
        <v>0</v>
      </c>
      <c r="C144" s="179">
        <v>0</v>
      </c>
      <c r="D144" s="153">
        <f t="shared" si="24"/>
        <v>0</v>
      </c>
      <c r="E144" s="153">
        <v>0</v>
      </c>
      <c r="F144" s="153">
        <v>0</v>
      </c>
      <c r="G144" s="74">
        <f t="shared" si="37"/>
        <v>0</v>
      </c>
    </row>
    <row r="145" spans="1:7" x14ac:dyDescent="0.25">
      <c r="A145" s="84" t="s">
        <v>371</v>
      </c>
      <c r="B145" s="288">
        <v>141844345.24000001</v>
      </c>
      <c r="C145" s="288">
        <v>-141844345.24000001</v>
      </c>
      <c r="D145" s="204">
        <f t="shared" si="24"/>
        <v>0</v>
      </c>
      <c r="E145" s="153">
        <v>0</v>
      </c>
      <c r="F145" s="153">
        <v>0</v>
      </c>
      <c r="G145" s="74">
        <f t="shared" si="37"/>
        <v>0</v>
      </c>
    </row>
    <row r="146" spans="1:7" x14ac:dyDescent="0.25">
      <c r="A146" s="83" t="s">
        <v>372</v>
      </c>
      <c r="B146" s="176">
        <f t="shared" ref="B146:G146" si="38">SUM(B147:B149)</f>
        <v>18000</v>
      </c>
      <c r="C146" s="176">
        <f t="shared" si="38"/>
        <v>1567000</v>
      </c>
      <c r="D146" s="176">
        <f t="shared" si="38"/>
        <v>1585000</v>
      </c>
      <c r="E146" s="176">
        <f t="shared" si="38"/>
        <v>1585000</v>
      </c>
      <c r="F146" s="176">
        <f t="shared" si="38"/>
        <v>1585000</v>
      </c>
      <c r="G146" s="82">
        <f t="shared" si="38"/>
        <v>0</v>
      </c>
    </row>
    <row r="147" spans="1:7" x14ac:dyDescent="0.25">
      <c r="A147" s="84" t="s">
        <v>373</v>
      </c>
      <c r="B147" s="153">
        <v>0</v>
      </c>
      <c r="C147" s="153">
        <v>0</v>
      </c>
      <c r="D147" s="153">
        <f t="shared" si="24"/>
        <v>0</v>
      </c>
      <c r="E147" s="153">
        <v>0</v>
      </c>
      <c r="F147" s="153">
        <v>0</v>
      </c>
      <c r="G147" s="74">
        <f>D147-E147</f>
        <v>0</v>
      </c>
    </row>
    <row r="148" spans="1:7" x14ac:dyDescent="0.25">
      <c r="A148" s="84" t="s">
        <v>374</v>
      </c>
      <c r="B148" s="153">
        <v>0</v>
      </c>
      <c r="C148" s="153">
        <v>0</v>
      </c>
      <c r="D148" s="153">
        <f t="shared" si="24"/>
        <v>0</v>
      </c>
      <c r="E148" s="153">
        <v>0</v>
      </c>
      <c r="F148" s="153">
        <v>0</v>
      </c>
      <c r="G148" s="74">
        <f t="shared" ref="G148:G149" si="39">D148-E148</f>
        <v>0</v>
      </c>
    </row>
    <row r="149" spans="1:7" x14ac:dyDescent="0.25">
      <c r="A149" s="84" t="s">
        <v>375</v>
      </c>
      <c r="B149" s="289">
        <v>18000</v>
      </c>
      <c r="C149" s="289">
        <v>1567000</v>
      </c>
      <c r="D149" s="246">
        <f t="shared" si="24"/>
        <v>1585000</v>
      </c>
      <c r="E149" s="247">
        <v>1585000</v>
      </c>
      <c r="F149" s="247">
        <v>1585000</v>
      </c>
      <c r="G149" s="74">
        <f t="shared" si="39"/>
        <v>0</v>
      </c>
    </row>
    <row r="150" spans="1:7" x14ac:dyDescent="0.25">
      <c r="A150" s="83" t="s">
        <v>376</v>
      </c>
      <c r="B150" s="176">
        <f t="shared" ref="B150:G150" si="40">SUM(B151:B157)</f>
        <v>0</v>
      </c>
      <c r="C150" s="176">
        <f t="shared" si="40"/>
        <v>0</v>
      </c>
      <c r="D150" s="176">
        <f t="shared" si="40"/>
        <v>0</v>
      </c>
      <c r="E150" s="176">
        <f t="shared" si="40"/>
        <v>0</v>
      </c>
      <c r="F150" s="176">
        <f t="shared" si="40"/>
        <v>0</v>
      </c>
      <c r="G150" s="82">
        <f t="shared" si="40"/>
        <v>0</v>
      </c>
    </row>
    <row r="151" spans="1:7" x14ac:dyDescent="0.25">
      <c r="A151" s="84" t="s">
        <v>377</v>
      </c>
      <c r="B151" s="153">
        <v>0</v>
      </c>
      <c r="C151" s="153">
        <v>0</v>
      </c>
      <c r="D151" s="153">
        <v>0</v>
      </c>
      <c r="E151" s="153">
        <v>0</v>
      </c>
      <c r="F151" s="153">
        <v>0</v>
      </c>
      <c r="G151" s="74">
        <f>D151-E151</f>
        <v>0</v>
      </c>
    </row>
    <row r="152" spans="1:7" x14ac:dyDescent="0.25">
      <c r="A152" s="84" t="s">
        <v>378</v>
      </c>
      <c r="B152" s="153">
        <v>0</v>
      </c>
      <c r="C152" s="153">
        <v>0</v>
      </c>
      <c r="D152" s="153">
        <v>0</v>
      </c>
      <c r="E152" s="153">
        <v>0</v>
      </c>
      <c r="F152" s="153">
        <v>0</v>
      </c>
      <c r="G152" s="74">
        <f t="shared" ref="G152:G157" si="41">D152-E152</f>
        <v>0</v>
      </c>
    </row>
    <row r="153" spans="1:7" x14ac:dyDescent="0.25">
      <c r="A153" s="84" t="s">
        <v>379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74">
        <f t="shared" si="41"/>
        <v>0</v>
      </c>
    </row>
    <row r="154" spans="1:7" x14ac:dyDescent="0.25">
      <c r="A154" s="86" t="s">
        <v>380</v>
      </c>
      <c r="B154" s="153">
        <v>0</v>
      </c>
      <c r="C154" s="153">
        <v>0</v>
      </c>
      <c r="D154" s="153">
        <v>0</v>
      </c>
      <c r="E154" s="153">
        <v>0</v>
      </c>
      <c r="F154" s="153">
        <v>0</v>
      </c>
      <c r="G154" s="74">
        <f t="shared" si="41"/>
        <v>0</v>
      </c>
    </row>
    <row r="155" spans="1:7" x14ac:dyDescent="0.25">
      <c r="A155" s="84" t="s">
        <v>381</v>
      </c>
      <c r="B155" s="153">
        <v>0</v>
      </c>
      <c r="C155" s="153">
        <v>0</v>
      </c>
      <c r="D155" s="153">
        <v>0</v>
      </c>
      <c r="E155" s="153">
        <v>0</v>
      </c>
      <c r="F155" s="153">
        <v>0</v>
      </c>
      <c r="G155" s="74">
        <f t="shared" si="41"/>
        <v>0</v>
      </c>
    </row>
    <row r="156" spans="1:7" x14ac:dyDescent="0.25">
      <c r="A156" s="84" t="s">
        <v>382</v>
      </c>
      <c r="B156" s="153">
        <v>0</v>
      </c>
      <c r="C156" s="153">
        <v>0</v>
      </c>
      <c r="D156" s="153">
        <v>0</v>
      </c>
      <c r="E156" s="153">
        <v>0</v>
      </c>
      <c r="F156" s="153">
        <v>0</v>
      </c>
      <c r="G156" s="74">
        <f t="shared" si="41"/>
        <v>0</v>
      </c>
    </row>
    <row r="157" spans="1:7" x14ac:dyDescent="0.25">
      <c r="A157" s="84" t="s">
        <v>383</v>
      </c>
      <c r="B157" s="153">
        <v>0</v>
      </c>
      <c r="C157" s="153">
        <v>0</v>
      </c>
      <c r="D157" s="153">
        <v>0</v>
      </c>
      <c r="E157" s="153">
        <v>0</v>
      </c>
      <c r="F157" s="153">
        <v>0</v>
      </c>
      <c r="G157" s="74">
        <f t="shared" si="41"/>
        <v>0</v>
      </c>
    </row>
    <row r="158" spans="1:7" x14ac:dyDescent="0.25">
      <c r="A158" s="87"/>
      <c r="B158" s="88"/>
      <c r="C158" s="88"/>
      <c r="D158" s="88"/>
      <c r="E158" s="188"/>
      <c r="F158" s="188"/>
      <c r="G158" s="88"/>
    </row>
    <row r="159" spans="1:7" x14ac:dyDescent="0.25">
      <c r="A159" s="29" t="s">
        <v>385</v>
      </c>
      <c r="B159" s="177">
        <f t="shared" ref="B159:G159" si="42">B9+B84</f>
        <v>470497481</v>
      </c>
      <c r="C159" s="177">
        <f t="shared" si="42"/>
        <v>140754550.74000001</v>
      </c>
      <c r="D159" s="177">
        <f t="shared" si="42"/>
        <v>611252031.74000001</v>
      </c>
      <c r="E159" s="177">
        <f t="shared" si="42"/>
        <v>420899674.06</v>
      </c>
      <c r="F159" s="177">
        <f t="shared" si="42"/>
        <v>416409616.73000002</v>
      </c>
      <c r="G159" s="89">
        <f t="shared" si="42"/>
        <v>190352357.68000001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C18 G29:G37 B28:C28 G39:G47 B38:C38 G49:G57 B48:C48 G60:G61 B63:C69 B62:C62 B71:F73 B103:C103 B93:C93 E93:F93 G12:G17 G11 E18:F18 E38:F38 E48:F48 E58:F58 D70:G70 E63:G69 E62:F62 D63:D69 D86:D92 B113:C113 B123:C123 E113:F113 E123:F123 B137:C137 E133:F133 B146:C146 E138:F144 D145:F145 D138:D144 E137:F137 B150:F159 D149 B147:C148 E147:F148 D147:D148 E146:F146 E103:F103 G59 E28:F28 B75:C85 D11:D17 D19:D27 D29:D37 D39:D47 D49:D57 D59:D60 D94:D102 D104:D112 D114:D122 D124:D132 D134:D136 E75:F85 D74:D85 B58" unlockedFormula="1"/>
    <ignoredError sqref="G18 G38 G48 G58 G62 G71:G159 D18 D28 D38 D48 D58 D62 D113 D123 D137 D146 G28 D93 D103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8"/>
  <sheetViews>
    <sheetView showGridLines="0" topLeftCell="A46" zoomScale="75" zoomScaleNormal="75" workbookViewId="0">
      <selection activeCell="E53" sqref="E53"/>
    </sheetView>
  </sheetViews>
  <sheetFormatPr baseColWidth="10" defaultColWidth="11" defaultRowHeight="15" x14ac:dyDescent="0.25"/>
  <cols>
    <col min="1" max="1" width="67.425781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21" t="s">
        <v>386</v>
      </c>
      <c r="B1" s="322"/>
      <c r="C1" s="322"/>
      <c r="D1" s="322"/>
      <c r="E1" s="322"/>
      <c r="F1" s="322"/>
      <c r="G1" s="323"/>
    </row>
    <row r="2" spans="1:7" ht="15" customHeight="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387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31 de diciembre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316" t="s">
        <v>6</v>
      </c>
      <c r="B7" s="318" t="s">
        <v>304</v>
      </c>
      <c r="C7" s="318"/>
      <c r="D7" s="318"/>
      <c r="E7" s="318"/>
      <c r="F7" s="318"/>
      <c r="G7" s="320" t="s">
        <v>305</v>
      </c>
    </row>
    <row r="8" spans="1:7" ht="30" x14ac:dyDescent="0.25">
      <c r="A8" s="317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319"/>
    </row>
    <row r="9" spans="1:7" ht="15.75" customHeight="1" x14ac:dyDescent="0.25">
      <c r="A9" s="26" t="s">
        <v>388</v>
      </c>
      <c r="B9" s="178">
        <f t="shared" ref="B9:G9" si="0">SUM(B10:B36)</f>
        <v>231413687.00000003</v>
      </c>
      <c r="C9" s="178">
        <f t="shared" si="0"/>
        <v>70529707.980000004</v>
      </c>
      <c r="D9" s="178">
        <f t="shared" si="0"/>
        <v>301943394.97999996</v>
      </c>
      <c r="E9" s="178">
        <f t="shared" si="0"/>
        <v>244596441.12000003</v>
      </c>
      <c r="F9" s="178">
        <f t="shared" si="0"/>
        <v>240106383.78999999</v>
      </c>
      <c r="G9" s="178">
        <f t="shared" si="0"/>
        <v>57346953.859999992</v>
      </c>
    </row>
    <row r="10" spans="1:7" x14ac:dyDescent="0.25">
      <c r="A10" s="181" t="s">
        <v>593</v>
      </c>
      <c r="B10" s="259">
        <v>36688428.789999999</v>
      </c>
      <c r="C10" s="259">
        <v>-161064.34</v>
      </c>
      <c r="D10" s="153">
        <f>B10+C10</f>
        <v>36527364.449999996</v>
      </c>
      <c r="E10" s="248">
        <v>35170720.200000003</v>
      </c>
      <c r="F10" s="248">
        <v>34998288.170000002</v>
      </c>
      <c r="G10" s="153">
        <f>D10-E10</f>
        <v>1356644.2499999925</v>
      </c>
    </row>
    <row r="11" spans="1:7" s="180" customFormat="1" x14ac:dyDescent="0.25">
      <c r="A11" s="181" t="s">
        <v>594</v>
      </c>
      <c r="B11" s="259">
        <v>2458749.66</v>
      </c>
      <c r="C11" s="259">
        <v>559937.03</v>
      </c>
      <c r="D11" s="153">
        <f t="shared" ref="D11:D36" si="1">B11+C11</f>
        <v>3018686.6900000004</v>
      </c>
      <c r="E11" s="248">
        <v>2754658.52</v>
      </c>
      <c r="F11" s="248">
        <v>2694018.34</v>
      </c>
      <c r="G11" s="153">
        <f t="shared" ref="G11:G36" si="2">D11-E11</f>
        <v>264028.17000000039</v>
      </c>
    </row>
    <row r="12" spans="1:7" s="180" customFormat="1" x14ac:dyDescent="0.25">
      <c r="A12" s="181" t="s">
        <v>595</v>
      </c>
      <c r="B12" s="259">
        <v>23940911.109999999</v>
      </c>
      <c r="C12" s="259">
        <v>-12204841.68</v>
      </c>
      <c r="D12" s="153">
        <f t="shared" si="1"/>
        <v>11736069.43</v>
      </c>
      <c r="E12" s="248">
        <v>8173939.0999999996</v>
      </c>
      <c r="F12" s="248">
        <v>7973156.0700000003</v>
      </c>
      <c r="G12" s="153">
        <f t="shared" si="2"/>
        <v>3562130.33</v>
      </c>
    </row>
    <row r="13" spans="1:7" s="180" customFormat="1" x14ac:dyDescent="0.25">
      <c r="A13" s="181" t="s">
        <v>596</v>
      </c>
      <c r="B13" s="259">
        <v>14283987.550000001</v>
      </c>
      <c r="C13" s="259">
        <v>1316375.17</v>
      </c>
      <c r="D13" s="153">
        <f t="shared" si="1"/>
        <v>15600362.720000001</v>
      </c>
      <c r="E13" s="248">
        <v>15319204.49</v>
      </c>
      <c r="F13" s="248">
        <v>15285483.890000001</v>
      </c>
      <c r="G13" s="153">
        <f t="shared" si="2"/>
        <v>281158.23000000045</v>
      </c>
    </row>
    <row r="14" spans="1:7" s="180" customFormat="1" x14ac:dyDescent="0.25">
      <c r="A14" s="181" t="s">
        <v>597</v>
      </c>
      <c r="B14" s="259">
        <v>3355599.46</v>
      </c>
      <c r="C14" s="259">
        <v>114109.53</v>
      </c>
      <c r="D14" s="153">
        <f t="shared" si="1"/>
        <v>3469708.9899999998</v>
      </c>
      <c r="E14" s="248">
        <v>3391529.45</v>
      </c>
      <c r="F14" s="248">
        <v>3289355.73</v>
      </c>
      <c r="G14" s="153">
        <f t="shared" si="2"/>
        <v>78179.539999999572</v>
      </c>
    </row>
    <row r="15" spans="1:7" s="180" customFormat="1" x14ac:dyDescent="0.25">
      <c r="A15" s="181" t="s">
        <v>598</v>
      </c>
      <c r="B15" s="259">
        <v>8715817.3800000008</v>
      </c>
      <c r="C15" s="259">
        <v>65746673.289999999</v>
      </c>
      <c r="D15" s="153">
        <f t="shared" si="1"/>
        <v>74462490.670000002</v>
      </c>
      <c r="E15" s="248">
        <v>40501378.600000001</v>
      </c>
      <c r="F15" s="248">
        <v>40244950.219999999</v>
      </c>
      <c r="G15" s="153">
        <f t="shared" si="2"/>
        <v>33961112.07</v>
      </c>
    </row>
    <row r="16" spans="1:7" s="180" customFormat="1" x14ac:dyDescent="0.25">
      <c r="A16" s="181" t="s">
        <v>599</v>
      </c>
      <c r="B16" s="259">
        <v>5417904.4699999997</v>
      </c>
      <c r="C16" s="259">
        <v>-86326.73</v>
      </c>
      <c r="D16" s="153">
        <f t="shared" si="1"/>
        <v>5331577.7399999993</v>
      </c>
      <c r="E16" s="248">
        <v>5231898.7699999996</v>
      </c>
      <c r="F16" s="248">
        <v>5123310.99</v>
      </c>
      <c r="G16" s="153">
        <f t="shared" si="2"/>
        <v>99678.969999999739</v>
      </c>
    </row>
    <row r="17" spans="1:7" s="180" customFormat="1" x14ac:dyDescent="0.25">
      <c r="A17" s="181" t="s">
        <v>600</v>
      </c>
      <c r="B17" s="259">
        <v>44193062.460000001</v>
      </c>
      <c r="C17" s="259">
        <v>1220978.56</v>
      </c>
      <c r="D17" s="153">
        <f t="shared" si="1"/>
        <v>45414041.020000003</v>
      </c>
      <c r="E17" s="248">
        <v>43092955</v>
      </c>
      <c r="F17" s="248">
        <v>41849639.880000003</v>
      </c>
      <c r="G17" s="153">
        <f t="shared" si="2"/>
        <v>2321086.0200000033</v>
      </c>
    </row>
    <row r="18" spans="1:7" s="180" customFormat="1" x14ac:dyDescent="0.25">
      <c r="A18" s="181" t="s">
        <v>601</v>
      </c>
      <c r="B18" s="259">
        <v>570436.48</v>
      </c>
      <c r="C18" s="259">
        <v>15131.78</v>
      </c>
      <c r="D18" s="153">
        <f t="shared" si="1"/>
        <v>585568.26</v>
      </c>
      <c r="E18" s="248">
        <v>572967.26</v>
      </c>
      <c r="F18" s="248">
        <v>559779.36</v>
      </c>
      <c r="G18" s="153">
        <f t="shared" si="2"/>
        <v>12601</v>
      </c>
    </row>
    <row r="19" spans="1:7" s="180" customFormat="1" x14ac:dyDescent="0.25">
      <c r="A19" s="181" t="s">
        <v>602</v>
      </c>
      <c r="B19" s="259">
        <v>1401368.26</v>
      </c>
      <c r="C19" s="259">
        <v>22214.42</v>
      </c>
      <c r="D19" s="153">
        <f t="shared" si="1"/>
        <v>1423582.68</v>
      </c>
      <c r="E19" s="248">
        <v>1325067.25</v>
      </c>
      <c r="F19" s="248">
        <v>1292381.48</v>
      </c>
      <c r="G19" s="153">
        <f t="shared" si="2"/>
        <v>98515.429999999935</v>
      </c>
    </row>
    <row r="20" spans="1:7" s="180" customFormat="1" x14ac:dyDescent="0.25">
      <c r="A20" s="181" t="s">
        <v>603</v>
      </c>
      <c r="B20" s="259">
        <v>3409788.52</v>
      </c>
      <c r="C20" s="259">
        <v>3733492.01</v>
      </c>
      <c r="D20" s="153">
        <f t="shared" si="1"/>
        <v>7143280.5299999993</v>
      </c>
      <c r="E20" s="248">
        <v>6050415.4299999997</v>
      </c>
      <c r="F20" s="248">
        <v>5963538.6100000003</v>
      </c>
      <c r="G20" s="153">
        <f t="shared" si="2"/>
        <v>1092865.0999999996</v>
      </c>
    </row>
    <row r="21" spans="1:7" s="180" customFormat="1" x14ac:dyDescent="0.25">
      <c r="A21" s="181" t="s">
        <v>604</v>
      </c>
      <c r="B21" s="259">
        <v>10041538.93</v>
      </c>
      <c r="C21" s="259">
        <v>9914537.7200000007</v>
      </c>
      <c r="D21" s="153">
        <f t="shared" si="1"/>
        <v>19956076.649999999</v>
      </c>
      <c r="E21" s="248">
        <v>19808292.489999998</v>
      </c>
      <c r="F21" s="248">
        <v>19355557.93</v>
      </c>
      <c r="G21" s="153">
        <f t="shared" si="2"/>
        <v>147784.16000000015</v>
      </c>
    </row>
    <row r="22" spans="1:7" s="180" customFormat="1" x14ac:dyDescent="0.25">
      <c r="A22" s="181" t="s">
        <v>605</v>
      </c>
      <c r="B22" s="259">
        <v>2649656.33</v>
      </c>
      <c r="C22" s="259">
        <v>474383.4</v>
      </c>
      <c r="D22" s="153">
        <f t="shared" si="1"/>
        <v>3124039.73</v>
      </c>
      <c r="E22" s="248">
        <v>2877709.09</v>
      </c>
      <c r="F22" s="248">
        <v>2791681.98</v>
      </c>
      <c r="G22" s="153">
        <f t="shared" si="2"/>
        <v>246330.64000000013</v>
      </c>
    </row>
    <row r="23" spans="1:7" s="180" customFormat="1" x14ac:dyDescent="0.25">
      <c r="A23" s="181" t="s">
        <v>606</v>
      </c>
      <c r="B23" s="259">
        <v>3045695.2</v>
      </c>
      <c r="C23" s="259">
        <v>-16636.23</v>
      </c>
      <c r="D23" s="153">
        <f t="shared" si="1"/>
        <v>3029058.97</v>
      </c>
      <c r="E23" s="248">
        <v>2770530.27</v>
      </c>
      <c r="F23" s="248">
        <v>2705915.13</v>
      </c>
      <c r="G23" s="153">
        <f t="shared" si="2"/>
        <v>258528.70000000019</v>
      </c>
    </row>
    <row r="24" spans="1:7" s="180" customFormat="1" x14ac:dyDescent="0.25">
      <c r="A24" s="181" t="s">
        <v>607</v>
      </c>
      <c r="B24" s="259">
        <v>2158176.12</v>
      </c>
      <c r="C24" s="259">
        <v>22049.919999999998</v>
      </c>
      <c r="D24" s="153">
        <f t="shared" si="1"/>
        <v>2180226.04</v>
      </c>
      <c r="E24" s="248">
        <v>1969049.96</v>
      </c>
      <c r="F24" s="248">
        <v>1941047.53</v>
      </c>
      <c r="G24" s="153">
        <f t="shared" si="2"/>
        <v>211176.08000000007</v>
      </c>
    </row>
    <row r="25" spans="1:7" s="180" customFormat="1" x14ac:dyDescent="0.25">
      <c r="A25" s="181" t="s">
        <v>608</v>
      </c>
      <c r="B25" s="259">
        <v>19861214.539999999</v>
      </c>
      <c r="C25" s="259">
        <v>2641393.56</v>
      </c>
      <c r="D25" s="153">
        <f t="shared" si="1"/>
        <v>22502608.099999998</v>
      </c>
      <c r="E25" s="248">
        <v>16562688</v>
      </c>
      <c r="F25" s="248">
        <v>15961455.789999999</v>
      </c>
      <c r="G25" s="153">
        <f t="shared" si="2"/>
        <v>5939920.0999999978</v>
      </c>
    </row>
    <row r="26" spans="1:7" s="180" customFormat="1" x14ac:dyDescent="0.25">
      <c r="A26" s="181" t="s">
        <v>609</v>
      </c>
      <c r="B26" s="259">
        <v>6334757.9199999999</v>
      </c>
      <c r="C26" s="259">
        <v>-41482.79</v>
      </c>
      <c r="D26" s="153">
        <f t="shared" si="1"/>
        <v>6293275.1299999999</v>
      </c>
      <c r="E26" s="248">
        <v>6274474.21</v>
      </c>
      <c r="F26" s="248">
        <v>6083415.7699999996</v>
      </c>
      <c r="G26" s="153">
        <f t="shared" si="2"/>
        <v>18800.919999999925</v>
      </c>
    </row>
    <row r="27" spans="1:7" s="180" customFormat="1" x14ac:dyDescent="0.25">
      <c r="A27" s="181" t="s">
        <v>610</v>
      </c>
      <c r="B27" s="259">
        <v>791809.18</v>
      </c>
      <c r="C27" s="259">
        <v>906908.25</v>
      </c>
      <c r="D27" s="153">
        <f t="shared" si="1"/>
        <v>1698717.4300000002</v>
      </c>
      <c r="E27" s="248">
        <v>1247689.68</v>
      </c>
      <c r="F27" s="248">
        <v>1225260.75</v>
      </c>
      <c r="G27" s="153">
        <f t="shared" si="2"/>
        <v>451027.75000000023</v>
      </c>
    </row>
    <row r="28" spans="1:7" s="180" customFormat="1" x14ac:dyDescent="0.25">
      <c r="A28" s="181" t="s">
        <v>611</v>
      </c>
      <c r="B28" s="259">
        <v>2680663.08</v>
      </c>
      <c r="C28" s="259">
        <v>21352.11</v>
      </c>
      <c r="D28" s="153">
        <f t="shared" si="1"/>
        <v>2702015.19</v>
      </c>
      <c r="E28" s="248">
        <v>2596009.7999999998</v>
      </c>
      <c r="F28" s="248">
        <v>2516772.1800000002</v>
      </c>
      <c r="G28" s="153">
        <f t="shared" si="2"/>
        <v>106005.39000000013</v>
      </c>
    </row>
    <row r="29" spans="1:7" s="180" customFormat="1" x14ac:dyDescent="0.25">
      <c r="A29" s="181" t="s">
        <v>612</v>
      </c>
      <c r="B29" s="259">
        <v>4679540.09</v>
      </c>
      <c r="C29" s="259">
        <v>-42087.86</v>
      </c>
      <c r="D29" s="153">
        <f t="shared" si="1"/>
        <v>4637452.2299999995</v>
      </c>
      <c r="E29" s="248">
        <v>4579584.42</v>
      </c>
      <c r="F29" s="248">
        <v>4450513.0999999996</v>
      </c>
      <c r="G29" s="153">
        <f t="shared" si="2"/>
        <v>57867.80999999959</v>
      </c>
    </row>
    <row r="30" spans="1:7" s="180" customFormat="1" x14ac:dyDescent="0.25">
      <c r="A30" s="181" t="s">
        <v>613</v>
      </c>
      <c r="B30" s="259">
        <v>3727752.81</v>
      </c>
      <c r="C30" s="259">
        <v>857432.52</v>
      </c>
      <c r="D30" s="153">
        <f t="shared" si="1"/>
        <v>4585185.33</v>
      </c>
      <c r="E30" s="248">
        <v>3586871.48</v>
      </c>
      <c r="F30" s="248">
        <v>3473081.82</v>
      </c>
      <c r="G30" s="153">
        <f t="shared" si="2"/>
        <v>998313.85000000009</v>
      </c>
    </row>
    <row r="31" spans="1:7" s="180" customFormat="1" x14ac:dyDescent="0.25">
      <c r="A31" s="181" t="s">
        <v>614</v>
      </c>
      <c r="B31" s="259">
        <v>1479477.16</v>
      </c>
      <c r="C31" s="259">
        <v>-116587.45</v>
      </c>
      <c r="D31" s="153">
        <f t="shared" si="1"/>
        <v>1362889.71</v>
      </c>
      <c r="E31" s="248">
        <v>1084671.17</v>
      </c>
      <c r="F31" s="248">
        <v>1077118.44</v>
      </c>
      <c r="G31" s="153">
        <f t="shared" si="2"/>
        <v>278218.54000000004</v>
      </c>
    </row>
    <row r="32" spans="1:7" x14ac:dyDescent="0.25">
      <c r="A32" s="181" t="s">
        <v>615</v>
      </c>
      <c r="B32" s="259">
        <v>17216929.210000001</v>
      </c>
      <c r="C32" s="259">
        <v>-4512525.99</v>
      </c>
      <c r="D32" s="153">
        <f t="shared" si="1"/>
        <v>12704403.220000001</v>
      </c>
      <c r="E32" s="248">
        <v>7554468.0499999998</v>
      </c>
      <c r="F32" s="248">
        <v>7482113.4299999997</v>
      </c>
      <c r="G32" s="153">
        <f t="shared" si="2"/>
        <v>5149935.1700000009</v>
      </c>
    </row>
    <row r="33" spans="1:7" x14ac:dyDescent="0.25">
      <c r="A33" s="181" t="s">
        <v>616</v>
      </c>
      <c r="B33" s="259">
        <v>6551959.5899999999</v>
      </c>
      <c r="C33" s="259">
        <v>-13256.49</v>
      </c>
      <c r="D33" s="153">
        <f t="shared" si="1"/>
        <v>6538703.0999999996</v>
      </c>
      <c r="E33" s="248">
        <v>6460540.1299999999</v>
      </c>
      <c r="F33" s="248">
        <v>6291751.6299999999</v>
      </c>
      <c r="G33" s="153">
        <f t="shared" si="2"/>
        <v>78162.969999999739</v>
      </c>
    </row>
    <row r="34" spans="1:7" x14ac:dyDescent="0.25">
      <c r="A34" s="181" t="s">
        <v>617</v>
      </c>
      <c r="B34" s="259">
        <v>495791.85</v>
      </c>
      <c r="C34" s="259">
        <v>-1318.86</v>
      </c>
      <c r="D34" s="153">
        <f t="shared" si="1"/>
        <v>494472.99</v>
      </c>
      <c r="E34" s="248">
        <v>481215.55</v>
      </c>
      <c r="F34" s="248">
        <v>464681.67</v>
      </c>
      <c r="G34" s="153">
        <f t="shared" si="2"/>
        <v>13257.440000000002</v>
      </c>
    </row>
    <row r="35" spans="1:7" x14ac:dyDescent="0.25">
      <c r="A35" s="181" t="s">
        <v>618</v>
      </c>
      <c r="B35" s="259">
        <v>626868.27</v>
      </c>
      <c r="C35" s="259">
        <v>214111.94</v>
      </c>
      <c r="D35" s="153">
        <f t="shared" si="1"/>
        <v>840980.21</v>
      </c>
      <c r="E35" s="248">
        <v>732822.2</v>
      </c>
      <c r="F35" s="248">
        <v>702938.74</v>
      </c>
      <c r="G35" s="153">
        <f t="shared" si="2"/>
        <v>108158.01000000001</v>
      </c>
    </row>
    <row r="36" spans="1:7" x14ac:dyDescent="0.25">
      <c r="A36" s="181" t="s">
        <v>619</v>
      </c>
      <c r="B36" s="259">
        <v>4635802.58</v>
      </c>
      <c r="C36" s="259">
        <v>-55244.81</v>
      </c>
      <c r="D36" s="153">
        <f t="shared" si="1"/>
        <v>4580557.7700000005</v>
      </c>
      <c r="E36" s="248">
        <v>4425090.55</v>
      </c>
      <c r="F36" s="248">
        <v>4309175.16</v>
      </c>
      <c r="G36" s="153">
        <f t="shared" si="2"/>
        <v>155467.22000000067</v>
      </c>
    </row>
    <row r="37" spans="1:7" x14ac:dyDescent="0.25">
      <c r="A37" s="30" t="s">
        <v>153</v>
      </c>
      <c r="B37" s="48"/>
      <c r="C37" s="48"/>
      <c r="D37" s="48"/>
      <c r="E37" s="48"/>
      <c r="F37" s="48"/>
      <c r="G37" s="48"/>
    </row>
    <row r="38" spans="1:7" x14ac:dyDescent="0.25">
      <c r="A38" s="3" t="s">
        <v>389</v>
      </c>
      <c r="B38" s="162">
        <f>SUM(B39:B55)</f>
        <v>239083794.00000003</v>
      </c>
      <c r="C38" s="162">
        <f t="shared" ref="C38:G38" si="3">SUM(C39:C55)</f>
        <v>70224842.76000002</v>
      </c>
      <c r="D38" s="162">
        <f t="shared" si="3"/>
        <v>309308636.75999999</v>
      </c>
      <c r="E38" s="162">
        <f t="shared" si="3"/>
        <v>176303232.94000003</v>
      </c>
      <c r="F38" s="162">
        <f t="shared" si="3"/>
        <v>176303232.94000003</v>
      </c>
      <c r="G38" s="162">
        <f t="shared" si="3"/>
        <v>133005403.81999999</v>
      </c>
    </row>
    <row r="39" spans="1:7" x14ac:dyDescent="0.25">
      <c r="A39" s="183" t="s">
        <v>593</v>
      </c>
      <c r="B39" s="259">
        <v>7000000</v>
      </c>
      <c r="C39" s="259">
        <v>0</v>
      </c>
      <c r="D39" s="153">
        <f>B39+C39</f>
        <v>7000000</v>
      </c>
      <c r="E39" s="249">
        <v>7000000</v>
      </c>
      <c r="F39" s="249">
        <v>7000000</v>
      </c>
      <c r="G39" s="153">
        <f t="shared" ref="G39:G55" si="4">D39-E39</f>
        <v>0</v>
      </c>
    </row>
    <row r="40" spans="1:7" s="182" customFormat="1" x14ac:dyDescent="0.25">
      <c r="A40" s="183" t="s">
        <v>595</v>
      </c>
      <c r="B40" s="259">
        <v>3476463.72</v>
      </c>
      <c r="C40" s="259">
        <v>-3408221.08</v>
      </c>
      <c r="D40" s="153">
        <f t="shared" ref="D40:D55" si="5">B40+C40</f>
        <v>68242.64000000013</v>
      </c>
      <c r="E40" s="249">
        <v>68242.64</v>
      </c>
      <c r="F40" s="249">
        <v>68242.64</v>
      </c>
      <c r="G40" s="153">
        <f t="shared" si="4"/>
        <v>1.3096723705530167E-10</v>
      </c>
    </row>
    <row r="41" spans="1:7" s="182" customFormat="1" x14ac:dyDescent="0.25">
      <c r="A41" s="183" t="s">
        <v>597</v>
      </c>
      <c r="B41" s="259">
        <v>10905983.09</v>
      </c>
      <c r="C41" s="259">
        <v>-1592188.04</v>
      </c>
      <c r="D41" s="153">
        <f t="shared" si="5"/>
        <v>9313795.0500000007</v>
      </c>
      <c r="E41" s="249">
        <v>8745016.8900000006</v>
      </c>
      <c r="F41" s="249">
        <v>8745016.8900000006</v>
      </c>
      <c r="G41" s="153">
        <f t="shared" si="4"/>
        <v>568778.16000000015</v>
      </c>
    </row>
    <row r="42" spans="1:7" s="182" customFormat="1" x14ac:dyDescent="0.25">
      <c r="A42" s="183" t="s">
        <v>598</v>
      </c>
      <c r="B42" s="259">
        <v>135061300</v>
      </c>
      <c r="C42" s="259">
        <v>64387267.659999996</v>
      </c>
      <c r="D42" s="153">
        <f t="shared" si="5"/>
        <v>199448567.66</v>
      </c>
      <c r="E42" s="249">
        <v>82766328.760000005</v>
      </c>
      <c r="F42" s="249">
        <v>82766328.760000005</v>
      </c>
      <c r="G42" s="153">
        <f t="shared" si="4"/>
        <v>116682238.89999999</v>
      </c>
    </row>
    <row r="43" spans="1:7" s="182" customFormat="1" x14ac:dyDescent="0.25">
      <c r="A43" s="183" t="s">
        <v>599</v>
      </c>
      <c r="B43" s="259">
        <v>617116.34</v>
      </c>
      <c r="C43" s="259">
        <v>1668750.81</v>
      </c>
      <c r="D43" s="153">
        <f t="shared" si="5"/>
        <v>2285867.15</v>
      </c>
      <c r="E43" s="249">
        <v>1834509.35</v>
      </c>
      <c r="F43" s="249">
        <v>1834509.35</v>
      </c>
      <c r="G43" s="153">
        <f t="shared" si="4"/>
        <v>451357.79999999981</v>
      </c>
    </row>
    <row r="44" spans="1:7" s="182" customFormat="1" x14ac:dyDescent="0.25">
      <c r="A44" s="183" t="s">
        <v>600</v>
      </c>
      <c r="B44" s="259">
        <v>23343104.329999998</v>
      </c>
      <c r="C44" s="259">
        <v>815284.13</v>
      </c>
      <c r="D44" s="153">
        <f t="shared" si="5"/>
        <v>24158388.459999997</v>
      </c>
      <c r="E44" s="249">
        <v>15181238.35</v>
      </c>
      <c r="F44" s="249">
        <v>15181238.35</v>
      </c>
      <c r="G44" s="153">
        <f t="shared" si="4"/>
        <v>8977150.1099999975</v>
      </c>
    </row>
    <row r="45" spans="1:7" s="182" customFormat="1" x14ac:dyDescent="0.25">
      <c r="A45" s="183" t="s">
        <v>603</v>
      </c>
      <c r="B45" s="259">
        <v>10211381.52</v>
      </c>
      <c r="C45" s="259">
        <v>169805.17</v>
      </c>
      <c r="D45" s="153">
        <f t="shared" si="5"/>
        <v>10381186.689999999</v>
      </c>
      <c r="E45" s="249">
        <v>9170337.2899999991</v>
      </c>
      <c r="F45" s="249">
        <v>9170337.2899999991</v>
      </c>
      <c r="G45" s="153">
        <f t="shared" si="4"/>
        <v>1210849.4000000004</v>
      </c>
    </row>
    <row r="46" spans="1:7" x14ac:dyDescent="0.25">
      <c r="A46" s="183" t="s">
        <v>604</v>
      </c>
      <c r="B46" s="259">
        <v>0</v>
      </c>
      <c r="C46" s="259">
        <v>3700300</v>
      </c>
      <c r="D46" s="153">
        <f t="shared" si="5"/>
        <v>3700300</v>
      </c>
      <c r="E46" s="249">
        <v>3700000</v>
      </c>
      <c r="F46" s="249">
        <v>3700000</v>
      </c>
      <c r="G46" s="153">
        <f t="shared" si="4"/>
        <v>300</v>
      </c>
    </row>
    <row r="47" spans="1:7" x14ac:dyDescent="0.25">
      <c r="A47" s="183" t="s">
        <v>605</v>
      </c>
      <c r="B47" s="259">
        <v>739000</v>
      </c>
      <c r="C47" s="259">
        <v>36627.31</v>
      </c>
      <c r="D47" s="153">
        <f t="shared" si="5"/>
        <v>775627.31</v>
      </c>
      <c r="E47" s="249">
        <v>775627.31</v>
      </c>
      <c r="F47" s="249">
        <v>775627.31</v>
      </c>
      <c r="G47" s="153">
        <f t="shared" si="4"/>
        <v>0</v>
      </c>
    </row>
    <row r="48" spans="1:7" s="206" customFormat="1" x14ac:dyDescent="0.25">
      <c r="A48" s="208" t="s">
        <v>606</v>
      </c>
      <c r="B48" s="259">
        <v>0</v>
      </c>
      <c r="C48" s="259">
        <v>240100</v>
      </c>
      <c r="D48" s="153">
        <f t="shared" si="5"/>
        <v>240100</v>
      </c>
      <c r="E48" s="249">
        <v>240000</v>
      </c>
      <c r="F48" s="249">
        <v>240000</v>
      </c>
      <c r="G48" s="153">
        <f t="shared" si="4"/>
        <v>100</v>
      </c>
    </row>
    <row r="49" spans="1:7" s="256" customFormat="1" x14ac:dyDescent="0.25">
      <c r="A49" s="208" t="s">
        <v>607</v>
      </c>
      <c r="B49" s="259">
        <v>0</v>
      </c>
      <c r="C49" s="259">
        <v>398809.33</v>
      </c>
      <c r="D49" s="153">
        <f t="shared" si="5"/>
        <v>398809.33</v>
      </c>
      <c r="E49" s="249">
        <v>398809.33</v>
      </c>
      <c r="F49" s="249">
        <v>398809.33</v>
      </c>
      <c r="G49" s="153">
        <f t="shared" si="4"/>
        <v>0</v>
      </c>
    </row>
    <row r="50" spans="1:7" x14ac:dyDescent="0.25">
      <c r="A50" s="183" t="s">
        <v>608</v>
      </c>
      <c r="B50" s="259">
        <v>37614500</v>
      </c>
      <c r="C50" s="259">
        <v>3189164.51</v>
      </c>
      <c r="D50" s="153">
        <f t="shared" si="5"/>
        <v>40803664.509999998</v>
      </c>
      <c r="E50" s="249">
        <v>40598344.509999998</v>
      </c>
      <c r="F50" s="249">
        <v>40598344.509999998</v>
      </c>
      <c r="G50" s="153">
        <f t="shared" si="4"/>
        <v>205320</v>
      </c>
    </row>
    <row r="51" spans="1:7" x14ac:dyDescent="0.25">
      <c r="A51" s="183" t="s">
        <v>609</v>
      </c>
      <c r="B51" s="259">
        <v>1144132</v>
      </c>
      <c r="C51" s="259">
        <v>271627.15000000002</v>
      </c>
      <c r="D51" s="153">
        <f t="shared" si="5"/>
        <v>1415759.15</v>
      </c>
      <c r="E51" s="249">
        <v>968259.15</v>
      </c>
      <c r="F51" s="249">
        <v>968259.15</v>
      </c>
      <c r="G51" s="153">
        <f t="shared" si="4"/>
        <v>447499.99999999988</v>
      </c>
    </row>
    <row r="52" spans="1:7" x14ac:dyDescent="0.25">
      <c r="A52" s="183" t="s">
        <v>612</v>
      </c>
      <c r="B52" s="259">
        <v>1500000</v>
      </c>
      <c r="C52" s="259">
        <v>-74800</v>
      </c>
      <c r="D52" s="153">
        <f t="shared" si="5"/>
        <v>1425200</v>
      </c>
      <c r="E52" s="249">
        <v>1425200</v>
      </c>
      <c r="F52" s="249">
        <v>1425200</v>
      </c>
      <c r="G52" s="153">
        <f t="shared" si="4"/>
        <v>0</v>
      </c>
    </row>
    <row r="53" spans="1:7" x14ac:dyDescent="0.25">
      <c r="A53" s="183" t="s">
        <v>613</v>
      </c>
      <c r="B53" s="259">
        <v>0</v>
      </c>
      <c r="C53" s="259">
        <v>50000</v>
      </c>
      <c r="D53" s="153">
        <f t="shared" si="5"/>
        <v>50000</v>
      </c>
      <c r="E53" s="249">
        <v>50000</v>
      </c>
      <c r="F53" s="249">
        <v>50000</v>
      </c>
      <c r="G53" s="153">
        <f t="shared" si="4"/>
        <v>0</v>
      </c>
    </row>
    <row r="54" spans="1:7" s="256" customFormat="1" x14ac:dyDescent="0.25">
      <c r="A54" s="208" t="s">
        <v>615</v>
      </c>
      <c r="B54" s="259">
        <v>0</v>
      </c>
      <c r="C54" s="259">
        <v>672452</v>
      </c>
      <c r="D54" s="153">
        <f t="shared" si="5"/>
        <v>672452</v>
      </c>
      <c r="E54" s="249">
        <v>107880</v>
      </c>
      <c r="F54" s="249">
        <v>107880</v>
      </c>
      <c r="G54" s="153">
        <f t="shared" si="4"/>
        <v>564572</v>
      </c>
    </row>
    <row r="55" spans="1:7" x14ac:dyDescent="0.25">
      <c r="A55" s="183" t="s">
        <v>616</v>
      </c>
      <c r="B55" s="259">
        <v>7470813</v>
      </c>
      <c r="C55" s="259">
        <v>-300136.19</v>
      </c>
      <c r="D55" s="153">
        <f t="shared" si="5"/>
        <v>7170676.8099999996</v>
      </c>
      <c r="E55" s="249">
        <v>3273439.36</v>
      </c>
      <c r="F55" s="249">
        <v>3273439.36</v>
      </c>
      <c r="G55" s="153">
        <f t="shared" si="4"/>
        <v>3897237.4499999997</v>
      </c>
    </row>
    <row r="56" spans="1:7" x14ac:dyDescent="0.25">
      <c r="A56" s="30" t="s">
        <v>153</v>
      </c>
      <c r="B56" s="207"/>
      <c r="C56" s="207"/>
      <c r="D56" s="48"/>
      <c r="E56" s="164"/>
      <c r="F56" s="164"/>
      <c r="G56" s="48"/>
    </row>
    <row r="57" spans="1:7" x14ac:dyDescent="0.25">
      <c r="A57" s="3" t="s">
        <v>385</v>
      </c>
      <c r="B57" s="162">
        <f t="shared" ref="B57:G57" si="6">SUM(B38,B9)</f>
        <v>470497481.00000006</v>
      </c>
      <c r="C57" s="162">
        <f t="shared" si="6"/>
        <v>140754550.74000001</v>
      </c>
      <c r="D57" s="162">
        <f t="shared" si="6"/>
        <v>611252031.74000001</v>
      </c>
      <c r="E57" s="162">
        <f t="shared" si="6"/>
        <v>420899674.06000006</v>
      </c>
      <c r="F57" s="162">
        <f t="shared" si="6"/>
        <v>416409616.73000002</v>
      </c>
      <c r="G57" s="162">
        <f t="shared" si="6"/>
        <v>190352357.67999998</v>
      </c>
    </row>
    <row r="58" spans="1:7" x14ac:dyDescent="0.25">
      <c r="A58" s="54"/>
      <c r="B58" s="54"/>
      <c r="C58" s="54"/>
      <c r="D58" s="54"/>
      <c r="E58" s="54"/>
      <c r="F58" s="54"/>
      <c r="G58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6:G57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7:G57 B9:G9 D10:D36 G10:G36 B37:G37 D56:G56 D38:G38 G39 D39 D40:D55 G40:G55" unlockedFormula="1"/>
    <ignoredError sqref="B38:C38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55" zoomScale="75" zoomScaleNormal="75" workbookViewId="0">
      <selection activeCell="G62" sqref="G6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27" t="s">
        <v>390</v>
      </c>
      <c r="B1" s="328"/>
      <c r="C1" s="328"/>
      <c r="D1" s="328"/>
      <c r="E1" s="328"/>
      <c r="F1" s="328"/>
      <c r="G1" s="328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391</v>
      </c>
      <c r="B3" s="112"/>
      <c r="C3" s="112"/>
      <c r="D3" s="112"/>
      <c r="E3" s="112"/>
      <c r="F3" s="112"/>
      <c r="G3" s="113"/>
    </row>
    <row r="4" spans="1:7" x14ac:dyDescent="0.25">
      <c r="A4" s="111" t="s">
        <v>392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diciembre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316" t="s">
        <v>6</v>
      </c>
      <c r="B7" s="324" t="s">
        <v>304</v>
      </c>
      <c r="C7" s="325"/>
      <c r="D7" s="325"/>
      <c r="E7" s="325"/>
      <c r="F7" s="326"/>
      <c r="G7" s="320" t="s">
        <v>393</v>
      </c>
    </row>
    <row r="8" spans="1:7" ht="30" x14ac:dyDescent="0.25">
      <c r="A8" s="317"/>
      <c r="B8" s="25" t="s">
        <v>306</v>
      </c>
      <c r="C8" s="7" t="s">
        <v>394</v>
      </c>
      <c r="D8" s="25" t="s">
        <v>308</v>
      </c>
      <c r="E8" s="25" t="s">
        <v>192</v>
      </c>
      <c r="F8" s="31" t="s">
        <v>209</v>
      </c>
      <c r="G8" s="319"/>
    </row>
    <row r="9" spans="1:7" ht="16.5" customHeight="1" x14ac:dyDescent="0.25">
      <c r="A9" s="26" t="s">
        <v>395</v>
      </c>
      <c r="B9" s="178">
        <f>SUM(B10,B19,B27,B37)</f>
        <v>231413687</v>
      </c>
      <c r="C9" s="178">
        <f t="shared" ref="C9:G9" si="0">SUM(C10,C19,C27,C37)</f>
        <v>70529707.979999989</v>
      </c>
      <c r="D9" s="178">
        <f t="shared" si="0"/>
        <v>301943394.97999996</v>
      </c>
      <c r="E9" s="178">
        <f t="shared" si="0"/>
        <v>244596441.11999997</v>
      </c>
      <c r="F9" s="178">
        <f t="shared" si="0"/>
        <v>240106383.78999996</v>
      </c>
      <c r="G9" s="178">
        <f t="shared" si="0"/>
        <v>57346953.860000014</v>
      </c>
    </row>
    <row r="10" spans="1:7" ht="15" customHeight="1" x14ac:dyDescent="0.25">
      <c r="A10" s="57" t="s">
        <v>396</v>
      </c>
      <c r="B10" s="162">
        <f>SUM(B11:B18)</f>
        <v>157968512.31</v>
      </c>
      <c r="C10" s="162">
        <f>SUM(C11:C18)</f>
        <v>-12578649.99</v>
      </c>
      <c r="D10" s="162">
        <f>SUM(D11:D18)</f>
        <v>145389862.31999999</v>
      </c>
      <c r="E10" s="162">
        <f t="shared" ref="E10:G10" si="1">SUM(E11:E18)</f>
        <v>131346850.14</v>
      </c>
      <c r="F10" s="162">
        <f t="shared" si="1"/>
        <v>129066690.34999999</v>
      </c>
      <c r="G10" s="162">
        <f t="shared" si="1"/>
        <v>14043012.179999998</v>
      </c>
    </row>
    <row r="11" spans="1:7" x14ac:dyDescent="0.25">
      <c r="A11" s="76" t="s">
        <v>397</v>
      </c>
      <c r="B11" s="260">
        <v>0</v>
      </c>
      <c r="C11" s="260">
        <v>0</v>
      </c>
      <c r="D11" s="209">
        <f>B11+C11</f>
        <v>0</v>
      </c>
      <c r="E11" s="260">
        <v>0</v>
      </c>
      <c r="F11" s="260">
        <v>0</v>
      </c>
      <c r="G11" s="120">
        <f>D11-E11</f>
        <v>0</v>
      </c>
    </row>
    <row r="12" spans="1:7" x14ac:dyDescent="0.25">
      <c r="A12" s="76" t="s">
        <v>398</v>
      </c>
      <c r="B12" s="261">
        <v>1287601.03</v>
      </c>
      <c r="C12" s="261">
        <v>905589.39</v>
      </c>
      <c r="D12" s="215">
        <f t="shared" ref="D12:D28" si="2">B12+C12</f>
        <v>2193190.42</v>
      </c>
      <c r="E12" s="261">
        <v>1728905.23</v>
      </c>
      <c r="F12" s="261">
        <v>1689942.42</v>
      </c>
      <c r="G12" s="120">
        <f t="shared" ref="G12:G28" si="3">D12-E12</f>
        <v>464285.18999999994</v>
      </c>
    </row>
    <row r="13" spans="1:7" x14ac:dyDescent="0.25">
      <c r="A13" s="76" t="s">
        <v>399</v>
      </c>
      <c r="B13" s="261">
        <v>67140554.090000004</v>
      </c>
      <c r="C13" s="261">
        <v>-3818626.72</v>
      </c>
      <c r="D13" s="215">
        <f t="shared" si="2"/>
        <v>63321927.370000005</v>
      </c>
      <c r="E13" s="261">
        <v>55998338.93</v>
      </c>
      <c r="F13" s="261">
        <v>55416937.100000001</v>
      </c>
      <c r="G13" s="120">
        <f t="shared" si="3"/>
        <v>7323588.4400000051</v>
      </c>
    </row>
    <row r="14" spans="1:7" x14ac:dyDescent="0.25">
      <c r="A14" s="76" t="s">
        <v>400</v>
      </c>
      <c r="B14" s="260">
        <v>0</v>
      </c>
      <c r="C14" s="260">
        <v>0</v>
      </c>
      <c r="D14" s="215">
        <f t="shared" si="2"/>
        <v>0</v>
      </c>
      <c r="E14" s="260">
        <v>0</v>
      </c>
      <c r="F14" s="260">
        <v>0</v>
      </c>
      <c r="G14" s="120">
        <f t="shared" si="3"/>
        <v>0</v>
      </c>
    </row>
    <row r="15" spans="1:7" x14ac:dyDescent="0.25">
      <c r="A15" s="76" t="s">
        <v>401</v>
      </c>
      <c r="B15" s="261">
        <v>23940911.109999999</v>
      </c>
      <c r="C15" s="261">
        <v>-12204841.68</v>
      </c>
      <c r="D15" s="215">
        <f t="shared" si="2"/>
        <v>11736069.43</v>
      </c>
      <c r="E15" s="261">
        <v>8173939.0999999996</v>
      </c>
      <c r="F15" s="261">
        <v>7973156.0700000003</v>
      </c>
      <c r="G15" s="120">
        <f t="shared" si="3"/>
        <v>3562130.33</v>
      </c>
    </row>
    <row r="16" spans="1:7" x14ac:dyDescent="0.25">
      <c r="A16" s="76" t="s">
        <v>402</v>
      </c>
      <c r="B16" s="260">
        <v>0</v>
      </c>
      <c r="C16" s="260">
        <v>0</v>
      </c>
      <c r="D16" s="215">
        <f t="shared" si="2"/>
        <v>0</v>
      </c>
      <c r="E16" s="260">
        <v>0</v>
      </c>
      <c r="F16" s="260">
        <v>0</v>
      </c>
      <c r="G16" s="120">
        <f t="shared" si="3"/>
        <v>0</v>
      </c>
    </row>
    <row r="17" spans="1:7" x14ac:dyDescent="0.25">
      <c r="A17" s="76" t="s">
        <v>403</v>
      </c>
      <c r="B17" s="261">
        <v>50745022.049999997</v>
      </c>
      <c r="C17" s="261">
        <v>1207722.07</v>
      </c>
      <c r="D17" s="215">
        <f t="shared" si="2"/>
        <v>51952744.119999997</v>
      </c>
      <c r="E17" s="261">
        <v>49553495.130000003</v>
      </c>
      <c r="F17" s="261">
        <v>48141391.509999998</v>
      </c>
      <c r="G17" s="120">
        <f t="shared" si="3"/>
        <v>2399248.9899999946</v>
      </c>
    </row>
    <row r="18" spans="1:7" x14ac:dyDescent="0.25">
      <c r="A18" s="76" t="s">
        <v>404</v>
      </c>
      <c r="B18" s="261">
        <v>14854424.029999999</v>
      </c>
      <c r="C18" s="261">
        <v>1331506.95</v>
      </c>
      <c r="D18" s="215">
        <f t="shared" si="2"/>
        <v>16185930.979999999</v>
      </c>
      <c r="E18" s="261">
        <v>15892171.75</v>
      </c>
      <c r="F18" s="261">
        <v>15845263.25</v>
      </c>
      <c r="G18" s="120">
        <f t="shared" si="3"/>
        <v>293759.22999999858</v>
      </c>
    </row>
    <row r="19" spans="1:7" x14ac:dyDescent="0.25">
      <c r="A19" s="57" t="s">
        <v>405</v>
      </c>
      <c r="B19" s="162">
        <f>SUM(B20:B26)</f>
        <v>60722972.680000007</v>
      </c>
      <c r="C19" s="162">
        <f t="shared" ref="C19:G19" si="4">SUM(C20:C26)</f>
        <v>73172468.139999986</v>
      </c>
      <c r="D19" s="162">
        <f t="shared" si="4"/>
        <v>133895440.82000001</v>
      </c>
      <c r="E19" s="162">
        <f t="shared" si="4"/>
        <v>90845288.689999998</v>
      </c>
      <c r="F19" s="162">
        <f t="shared" si="4"/>
        <v>89167363.329999983</v>
      </c>
      <c r="G19" s="162">
        <f t="shared" si="4"/>
        <v>43050152.13000001</v>
      </c>
    </row>
    <row r="20" spans="1:7" x14ac:dyDescent="0.25">
      <c r="A20" s="76" t="s">
        <v>406</v>
      </c>
      <c r="B20" s="261">
        <v>6334757.9199999999</v>
      </c>
      <c r="C20" s="261">
        <v>-41482.79</v>
      </c>
      <c r="D20" s="211">
        <f t="shared" si="2"/>
        <v>6293275.1299999999</v>
      </c>
      <c r="E20" s="261">
        <v>6274474.21</v>
      </c>
      <c r="F20" s="261">
        <v>6083415.7699999996</v>
      </c>
      <c r="G20" s="120">
        <f t="shared" si="3"/>
        <v>18800.919999999925</v>
      </c>
    </row>
    <row r="21" spans="1:7" x14ac:dyDescent="0.25">
      <c r="A21" s="76" t="s">
        <v>407</v>
      </c>
      <c r="B21" s="261">
        <v>40054381.240000002</v>
      </c>
      <c r="C21" s="261">
        <v>72509615.530000001</v>
      </c>
      <c r="D21" s="215">
        <f t="shared" si="2"/>
        <v>112563996.77000001</v>
      </c>
      <c r="E21" s="261">
        <v>71224089.890000001</v>
      </c>
      <c r="F21" s="261">
        <v>70084937.590000004</v>
      </c>
      <c r="G21" s="120">
        <f t="shared" si="3"/>
        <v>41339906.88000001</v>
      </c>
    </row>
    <row r="22" spans="1:7" x14ac:dyDescent="0.25">
      <c r="A22" s="76" t="s">
        <v>408</v>
      </c>
      <c r="B22" s="261">
        <v>1479477.16</v>
      </c>
      <c r="C22" s="261">
        <v>-116587.45</v>
      </c>
      <c r="D22" s="215">
        <f t="shared" si="2"/>
        <v>1362889.71</v>
      </c>
      <c r="E22" s="261">
        <v>1084671.17</v>
      </c>
      <c r="F22" s="261">
        <v>1077118.44</v>
      </c>
      <c r="G22" s="120">
        <f t="shared" si="3"/>
        <v>278218.54000000004</v>
      </c>
    </row>
    <row r="23" spans="1:7" x14ac:dyDescent="0.25">
      <c r="A23" s="76" t="s">
        <v>409</v>
      </c>
      <c r="B23" s="261">
        <v>8174816.2699999996</v>
      </c>
      <c r="C23" s="261">
        <v>863010.71</v>
      </c>
      <c r="D23" s="215">
        <f t="shared" si="2"/>
        <v>9037826.9800000004</v>
      </c>
      <c r="E23" s="261">
        <v>7682469</v>
      </c>
      <c r="F23" s="261">
        <v>7471378.4299999997</v>
      </c>
      <c r="G23" s="120">
        <f t="shared" si="3"/>
        <v>1355357.9800000004</v>
      </c>
    </row>
    <row r="24" spans="1:7" x14ac:dyDescent="0.25">
      <c r="A24" s="76" t="s">
        <v>410</v>
      </c>
      <c r="B24" s="261">
        <v>4679540.09</v>
      </c>
      <c r="C24" s="261">
        <v>-42087.86</v>
      </c>
      <c r="D24" s="215">
        <f t="shared" si="2"/>
        <v>4637452.2299999995</v>
      </c>
      <c r="E24" s="261">
        <v>4579584.42</v>
      </c>
      <c r="F24" s="261">
        <v>4450513.0999999996</v>
      </c>
      <c r="G24" s="120">
        <f t="shared" si="3"/>
        <v>57867.80999999959</v>
      </c>
    </row>
    <row r="25" spans="1:7" x14ac:dyDescent="0.25">
      <c r="A25" s="76" t="s">
        <v>411</v>
      </c>
      <c r="B25" s="260">
        <v>0</v>
      </c>
      <c r="C25" s="260">
        <v>0</v>
      </c>
      <c r="D25" s="215">
        <f t="shared" si="2"/>
        <v>0</v>
      </c>
      <c r="E25" s="260">
        <v>0</v>
      </c>
      <c r="F25" s="260">
        <v>0</v>
      </c>
      <c r="G25" s="120">
        <f t="shared" si="3"/>
        <v>0</v>
      </c>
    </row>
    <row r="26" spans="1:7" x14ac:dyDescent="0.25">
      <c r="A26" s="76" t="s">
        <v>412</v>
      </c>
      <c r="B26" s="260">
        <v>0</v>
      </c>
      <c r="C26" s="260">
        <v>0</v>
      </c>
      <c r="D26" s="215">
        <f t="shared" si="2"/>
        <v>0</v>
      </c>
      <c r="E26" s="260">
        <v>0</v>
      </c>
      <c r="F26" s="260">
        <v>0</v>
      </c>
      <c r="G26" s="120">
        <f t="shared" si="3"/>
        <v>0</v>
      </c>
    </row>
    <row r="27" spans="1:7" x14ac:dyDescent="0.25">
      <c r="A27" s="57" t="s">
        <v>413</v>
      </c>
      <c r="B27" s="162">
        <f>SUM(B28:B36)</f>
        <v>12722202.01</v>
      </c>
      <c r="C27" s="162">
        <f t="shared" ref="C27:G27" si="5">SUM(C28:C36)</f>
        <v>9935889.8300000001</v>
      </c>
      <c r="D27" s="162">
        <f t="shared" si="5"/>
        <v>22658091.84</v>
      </c>
      <c r="E27" s="162">
        <f t="shared" si="5"/>
        <v>22404302.289999999</v>
      </c>
      <c r="F27" s="162">
        <f t="shared" si="5"/>
        <v>21872330.109999999</v>
      </c>
      <c r="G27" s="162">
        <f t="shared" si="5"/>
        <v>253789.55000000075</v>
      </c>
    </row>
    <row r="28" spans="1:7" x14ac:dyDescent="0.25">
      <c r="A28" s="79" t="s">
        <v>414</v>
      </c>
      <c r="B28" s="261">
        <v>12722202.01</v>
      </c>
      <c r="C28" s="261">
        <v>9935889.8300000001</v>
      </c>
      <c r="D28" s="212">
        <f t="shared" si="2"/>
        <v>22658091.84</v>
      </c>
      <c r="E28" s="261">
        <v>22404302.289999999</v>
      </c>
      <c r="F28" s="261">
        <v>21872330.109999999</v>
      </c>
      <c r="G28" s="120">
        <f t="shared" si="3"/>
        <v>253789.55000000075</v>
      </c>
    </row>
    <row r="29" spans="1:7" x14ac:dyDescent="0.25">
      <c r="A29" s="76" t="s">
        <v>415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25">
      <c r="A30" s="76" t="s">
        <v>416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25">
      <c r="A31" s="76" t="s">
        <v>417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25">
      <c r="A32" s="76" t="s">
        <v>418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45" customHeight="1" x14ac:dyDescent="0.25">
      <c r="A33" s="76" t="s">
        <v>419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45" customHeight="1" x14ac:dyDescent="0.25">
      <c r="A34" s="76" t="s">
        <v>420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ht="14.45" customHeight="1" x14ac:dyDescent="0.25">
      <c r="A35" s="76" t="s">
        <v>421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45" customHeight="1" x14ac:dyDescent="0.25">
      <c r="A36" s="76" t="s">
        <v>422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45" customHeight="1" x14ac:dyDescent="0.25">
      <c r="A37" s="58" t="s">
        <v>423</v>
      </c>
      <c r="B37" s="120">
        <f>SUM(B38:B41)</f>
        <v>0</v>
      </c>
      <c r="C37" s="120">
        <f t="shared" ref="C37:G37" si="6">SUM(C38:C41)</f>
        <v>0</v>
      </c>
      <c r="D37" s="120">
        <f t="shared" si="6"/>
        <v>0</v>
      </c>
      <c r="E37" s="120">
        <f t="shared" si="6"/>
        <v>0</v>
      </c>
      <c r="F37" s="120">
        <f t="shared" si="6"/>
        <v>0</v>
      </c>
      <c r="G37" s="120">
        <f t="shared" si="6"/>
        <v>0</v>
      </c>
    </row>
    <row r="38" spans="1:7" x14ac:dyDescent="0.25">
      <c r="A38" s="79" t="s">
        <v>424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ht="30" x14ac:dyDescent="0.25">
      <c r="A39" s="79" t="s">
        <v>425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25">
      <c r="A40" s="79" t="s">
        <v>426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25">
      <c r="A41" s="79" t="s">
        <v>427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428</v>
      </c>
      <c r="B43" s="162">
        <f>SUM(B44,B53,B61,B71)</f>
        <v>239083794</v>
      </c>
      <c r="C43" s="162">
        <f t="shared" ref="C43:G43" si="7">SUM(C44,C53,C61,C71)</f>
        <v>70224842.75999999</v>
      </c>
      <c r="D43" s="162">
        <f t="shared" si="7"/>
        <v>309308636.76000005</v>
      </c>
      <c r="E43" s="162">
        <f t="shared" si="7"/>
        <v>176303232.94</v>
      </c>
      <c r="F43" s="162">
        <f t="shared" si="7"/>
        <v>176303232.94</v>
      </c>
      <c r="G43" s="162">
        <f t="shared" si="7"/>
        <v>133005403.81999999</v>
      </c>
    </row>
    <row r="44" spans="1:7" x14ac:dyDescent="0.25">
      <c r="A44" s="192" t="s">
        <v>396</v>
      </c>
      <c r="B44" s="162">
        <f>SUM(B45:B52)</f>
        <v>52196364.140000001</v>
      </c>
      <c r="C44" s="162">
        <f t="shared" ref="C44:G44" si="8">SUM(C45:C52)</f>
        <v>-3413999.85</v>
      </c>
      <c r="D44" s="162">
        <f t="shared" si="8"/>
        <v>48782364.289999999</v>
      </c>
      <c r="E44" s="162">
        <f t="shared" si="8"/>
        <v>34774626.57</v>
      </c>
      <c r="F44" s="162">
        <f t="shared" si="8"/>
        <v>34774626.57</v>
      </c>
      <c r="G44" s="162">
        <f t="shared" si="8"/>
        <v>14007737.719999997</v>
      </c>
    </row>
    <row r="45" spans="1:7" x14ac:dyDescent="0.25">
      <c r="A45" s="79" t="s">
        <v>397</v>
      </c>
      <c r="B45" s="260">
        <v>0</v>
      </c>
      <c r="C45" s="260">
        <v>0</v>
      </c>
      <c r="D45" s="213">
        <f t="shared" ref="D45:D60" si="9">B45+C45</f>
        <v>0</v>
      </c>
      <c r="E45" s="260">
        <v>0</v>
      </c>
      <c r="F45" s="260">
        <v>0</v>
      </c>
      <c r="G45" s="120">
        <f>D45-E45</f>
        <v>0</v>
      </c>
    </row>
    <row r="46" spans="1:7" x14ac:dyDescent="0.25">
      <c r="A46" s="79" t="s">
        <v>398</v>
      </c>
      <c r="B46" s="260">
        <v>0</v>
      </c>
      <c r="C46" s="260">
        <v>0</v>
      </c>
      <c r="D46" s="215">
        <f t="shared" si="9"/>
        <v>0</v>
      </c>
      <c r="E46" s="260">
        <v>0</v>
      </c>
      <c r="F46" s="260">
        <v>0</v>
      </c>
      <c r="G46" s="120">
        <f t="shared" ref="G46:G62" si="10">D46-E46</f>
        <v>0</v>
      </c>
    </row>
    <row r="47" spans="1:7" x14ac:dyDescent="0.25">
      <c r="A47" s="79" t="s">
        <v>399</v>
      </c>
      <c r="B47" s="261">
        <v>17905983.09</v>
      </c>
      <c r="C47" s="261">
        <v>-520926.71</v>
      </c>
      <c r="D47" s="215">
        <f t="shared" si="9"/>
        <v>17385056.379999999</v>
      </c>
      <c r="E47" s="261">
        <v>16251706.220000001</v>
      </c>
      <c r="F47" s="261">
        <v>16251706.220000001</v>
      </c>
      <c r="G47" s="120">
        <f t="shared" si="10"/>
        <v>1133350.1599999983</v>
      </c>
    </row>
    <row r="48" spans="1:7" x14ac:dyDescent="0.25">
      <c r="A48" s="79" t="s">
        <v>400</v>
      </c>
      <c r="B48" s="260">
        <v>0</v>
      </c>
      <c r="C48" s="260">
        <v>0</v>
      </c>
      <c r="D48" s="215">
        <f t="shared" si="9"/>
        <v>0</v>
      </c>
      <c r="E48" s="260">
        <v>0</v>
      </c>
      <c r="F48" s="260">
        <v>0</v>
      </c>
      <c r="G48" s="120">
        <f t="shared" si="10"/>
        <v>0</v>
      </c>
    </row>
    <row r="49" spans="1:7" x14ac:dyDescent="0.25">
      <c r="A49" s="79" t="s">
        <v>401</v>
      </c>
      <c r="B49" s="261">
        <v>3476463.72</v>
      </c>
      <c r="C49" s="261">
        <v>-3408221.08</v>
      </c>
      <c r="D49" s="215">
        <f t="shared" si="9"/>
        <v>68242.64000000013</v>
      </c>
      <c r="E49" s="261">
        <v>68242.64</v>
      </c>
      <c r="F49" s="261">
        <v>68242.64</v>
      </c>
      <c r="G49" s="120">
        <f t="shared" si="10"/>
        <v>1.3096723705530167E-10</v>
      </c>
    </row>
    <row r="50" spans="1:7" x14ac:dyDescent="0.25">
      <c r="A50" s="79" t="s">
        <v>402</v>
      </c>
      <c r="B50" s="260">
        <v>0</v>
      </c>
      <c r="C50" s="260">
        <v>0</v>
      </c>
      <c r="D50" s="215">
        <f t="shared" si="9"/>
        <v>0</v>
      </c>
      <c r="E50" s="260">
        <v>0</v>
      </c>
      <c r="F50" s="260">
        <v>0</v>
      </c>
      <c r="G50" s="120">
        <f t="shared" si="10"/>
        <v>0</v>
      </c>
    </row>
    <row r="51" spans="1:7" x14ac:dyDescent="0.25">
      <c r="A51" s="79" t="s">
        <v>403</v>
      </c>
      <c r="B51" s="261">
        <v>30813917.329999998</v>
      </c>
      <c r="C51" s="261">
        <v>515147.94</v>
      </c>
      <c r="D51" s="215">
        <f t="shared" si="9"/>
        <v>31329065.27</v>
      </c>
      <c r="E51" s="261">
        <v>18454677.710000001</v>
      </c>
      <c r="F51" s="261">
        <v>18454677.710000001</v>
      </c>
      <c r="G51" s="120">
        <f t="shared" si="10"/>
        <v>12874387.559999999</v>
      </c>
    </row>
    <row r="52" spans="1:7" x14ac:dyDescent="0.25">
      <c r="A52" s="79" t="s">
        <v>404</v>
      </c>
      <c r="B52" s="260">
        <v>0</v>
      </c>
      <c r="C52" s="260">
        <v>0</v>
      </c>
      <c r="D52" s="215">
        <f t="shared" si="9"/>
        <v>0</v>
      </c>
      <c r="E52" s="260">
        <v>0</v>
      </c>
      <c r="F52" s="260">
        <v>0</v>
      </c>
      <c r="G52" s="120">
        <f t="shared" si="10"/>
        <v>0</v>
      </c>
    </row>
    <row r="53" spans="1:7" x14ac:dyDescent="0.25">
      <c r="A53" s="192" t="s">
        <v>405</v>
      </c>
      <c r="B53" s="162">
        <f>SUM(B54:B60)</f>
        <v>186887429.86000001</v>
      </c>
      <c r="C53" s="162">
        <f t="shared" ref="C53:G53" si="11">SUM(C54:C60)</f>
        <v>69938542.609999999</v>
      </c>
      <c r="D53" s="162">
        <f t="shared" ref="D53:D62" si="12">B53+C53</f>
        <v>256825972.47000003</v>
      </c>
      <c r="E53" s="162">
        <f t="shared" si="11"/>
        <v>137828606.37</v>
      </c>
      <c r="F53" s="162">
        <f t="shared" si="11"/>
        <v>137828606.37</v>
      </c>
      <c r="G53" s="162">
        <f t="shared" si="11"/>
        <v>118997366.09999999</v>
      </c>
    </row>
    <row r="54" spans="1:7" x14ac:dyDescent="0.25">
      <c r="A54" s="79" t="s">
        <v>406</v>
      </c>
      <c r="B54" s="261">
        <v>1144132</v>
      </c>
      <c r="C54" s="261">
        <v>271627.15000000002</v>
      </c>
      <c r="D54" s="214">
        <f t="shared" si="9"/>
        <v>1415759.15</v>
      </c>
      <c r="E54" s="261">
        <v>968259.15</v>
      </c>
      <c r="F54" s="261">
        <v>968259.15</v>
      </c>
      <c r="G54" s="120">
        <f t="shared" si="10"/>
        <v>447499.99999999988</v>
      </c>
    </row>
    <row r="55" spans="1:7" x14ac:dyDescent="0.25">
      <c r="A55" s="79" t="s">
        <v>407</v>
      </c>
      <c r="B55" s="261">
        <v>184243297.86000001</v>
      </c>
      <c r="C55" s="261">
        <v>69451615.459999993</v>
      </c>
      <c r="D55" s="215">
        <f t="shared" si="9"/>
        <v>253694913.31999999</v>
      </c>
      <c r="E55" s="261">
        <v>135145147.22</v>
      </c>
      <c r="F55" s="261">
        <v>135145147.22</v>
      </c>
      <c r="G55" s="120">
        <f t="shared" si="10"/>
        <v>118549766.09999999</v>
      </c>
    </row>
    <row r="56" spans="1:7" x14ac:dyDescent="0.25">
      <c r="A56" s="79" t="s">
        <v>408</v>
      </c>
      <c r="B56" s="260">
        <v>0</v>
      </c>
      <c r="C56" s="260">
        <v>0</v>
      </c>
      <c r="D56" s="215">
        <f t="shared" si="9"/>
        <v>0</v>
      </c>
      <c r="E56" s="260">
        <v>0</v>
      </c>
      <c r="F56" s="260">
        <v>0</v>
      </c>
      <c r="G56" s="120">
        <f t="shared" si="10"/>
        <v>0</v>
      </c>
    </row>
    <row r="57" spans="1:7" x14ac:dyDescent="0.25">
      <c r="A57" s="80" t="s">
        <v>409</v>
      </c>
      <c r="B57" s="261">
        <v>0</v>
      </c>
      <c r="C57" s="261">
        <v>290100</v>
      </c>
      <c r="D57" s="215">
        <f t="shared" si="9"/>
        <v>290100</v>
      </c>
      <c r="E57" s="261">
        <v>290000</v>
      </c>
      <c r="F57" s="261">
        <v>290000</v>
      </c>
      <c r="G57" s="120">
        <f t="shared" si="10"/>
        <v>100</v>
      </c>
    </row>
    <row r="58" spans="1:7" x14ac:dyDescent="0.25">
      <c r="A58" s="79" t="s">
        <v>410</v>
      </c>
      <c r="B58" s="261">
        <v>1500000</v>
      </c>
      <c r="C58" s="261">
        <v>-74800</v>
      </c>
      <c r="D58" s="215">
        <f t="shared" si="9"/>
        <v>1425200</v>
      </c>
      <c r="E58" s="261">
        <v>1425200</v>
      </c>
      <c r="F58" s="261">
        <v>1425200</v>
      </c>
      <c r="G58" s="120">
        <f t="shared" si="10"/>
        <v>0</v>
      </c>
    </row>
    <row r="59" spans="1:7" x14ac:dyDescent="0.25">
      <c r="A59" s="79" t="s">
        <v>411</v>
      </c>
      <c r="B59" s="260">
        <v>0</v>
      </c>
      <c r="C59" s="260">
        <v>0</v>
      </c>
      <c r="D59" s="215">
        <f t="shared" si="9"/>
        <v>0</v>
      </c>
      <c r="E59" s="260">
        <v>0</v>
      </c>
      <c r="F59" s="260">
        <v>0</v>
      </c>
      <c r="G59" s="120">
        <f t="shared" si="10"/>
        <v>0</v>
      </c>
    </row>
    <row r="60" spans="1:7" x14ac:dyDescent="0.25">
      <c r="A60" s="79" t="s">
        <v>412</v>
      </c>
      <c r="B60" s="260">
        <v>0</v>
      </c>
      <c r="C60" s="260">
        <v>0</v>
      </c>
      <c r="D60" s="215">
        <f t="shared" si="9"/>
        <v>0</v>
      </c>
      <c r="E60" s="260">
        <v>0</v>
      </c>
      <c r="F60" s="260">
        <v>0</v>
      </c>
      <c r="G60" s="120">
        <f t="shared" si="10"/>
        <v>0</v>
      </c>
    </row>
    <row r="61" spans="1:7" x14ac:dyDescent="0.25">
      <c r="A61" s="57" t="s">
        <v>413</v>
      </c>
      <c r="B61" s="210">
        <v>0</v>
      </c>
      <c r="C61" s="210">
        <f>SUM(C62:C70)</f>
        <v>3700300</v>
      </c>
      <c r="D61" s="210">
        <f t="shared" si="12"/>
        <v>3700300</v>
      </c>
      <c r="E61" s="162">
        <f t="shared" ref="E61:G61" si="13">SUM(E62:E70)</f>
        <v>3700000</v>
      </c>
      <c r="F61" s="162">
        <f t="shared" si="13"/>
        <v>3700000</v>
      </c>
      <c r="G61" s="162">
        <f t="shared" si="13"/>
        <v>300</v>
      </c>
    </row>
    <row r="62" spans="1:7" x14ac:dyDescent="0.25">
      <c r="A62" s="79" t="s">
        <v>414</v>
      </c>
      <c r="B62" s="184">
        <v>0</v>
      </c>
      <c r="C62" s="250">
        <v>3700300</v>
      </c>
      <c r="D62" s="120">
        <f t="shared" si="12"/>
        <v>3700300</v>
      </c>
      <c r="E62" s="261">
        <v>3700000</v>
      </c>
      <c r="F62" s="261">
        <v>3700000</v>
      </c>
      <c r="G62" s="120">
        <f t="shared" si="10"/>
        <v>300</v>
      </c>
    </row>
    <row r="63" spans="1:7" x14ac:dyDescent="0.25">
      <c r="A63" s="79" t="s">
        <v>415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25">
      <c r="A64" s="79" t="s">
        <v>416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25">
      <c r="A65" s="79" t="s">
        <v>417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25">
      <c r="A66" s="79" t="s">
        <v>418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25">
      <c r="A67" s="79" t="s">
        <v>419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25">
      <c r="A68" s="79" t="s">
        <v>420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25">
      <c r="A69" s="79" t="s">
        <v>421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25">
      <c r="A70" s="79" t="s">
        <v>422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25">
      <c r="A71" s="58" t="s">
        <v>423</v>
      </c>
      <c r="B71" s="120">
        <f>SUM(B72:B75)</f>
        <v>0</v>
      </c>
      <c r="C71" s="120">
        <f t="shared" ref="C71:G71" si="14">SUM(C72:C75)</f>
        <v>0</v>
      </c>
      <c r="D71" s="120">
        <f t="shared" si="14"/>
        <v>0</v>
      </c>
      <c r="E71" s="120">
        <f t="shared" si="14"/>
        <v>0</v>
      </c>
      <c r="F71" s="120">
        <f t="shared" si="14"/>
        <v>0</v>
      </c>
      <c r="G71" s="120">
        <f t="shared" si="14"/>
        <v>0</v>
      </c>
    </row>
    <row r="72" spans="1:7" x14ac:dyDescent="0.25">
      <c r="A72" s="79" t="s">
        <v>424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ht="30" x14ac:dyDescent="0.25">
      <c r="A73" s="79" t="s">
        <v>425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25">
      <c r="A74" s="79" t="s">
        <v>426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25">
      <c r="A75" s="79" t="s">
        <v>427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25">
      <c r="A76" s="44"/>
      <c r="B76" s="48"/>
      <c r="C76" s="48"/>
      <c r="D76" s="164"/>
      <c r="E76" s="48"/>
      <c r="F76" s="48"/>
      <c r="G76" s="48"/>
    </row>
    <row r="77" spans="1:7" x14ac:dyDescent="0.25">
      <c r="A77" s="3" t="s">
        <v>385</v>
      </c>
      <c r="B77" s="4">
        <f>B43+B9</f>
        <v>470497481</v>
      </c>
      <c r="C77" s="4">
        <f t="shared" ref="C77:G77" si="15">C43+C9</f>
        <v>140754550.73999998</v>
      </c>
      <c r="D77" s="162">
        <f t="shared" si="15"/>
        <v>611252031.74000001</v>
      </c>
      <c r="E77" s="162">
        <f t="shared" si="15"/>
        <v>420899674.05999994</v>
      </c>
      <c r="F77" s="162">
        <f t="shared" si="15"/>
        <v>416409616.72999996</v>
      </c>
      <c r="G77" s="162">
        <f t="shared" si="15"/>
        <v>190352357.68000001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C72:G75 B43:B44 B71:G71 B76:G77 D43:G53 C62:G70 C54:G60 C28:G36 C20:G26 C43:C52 B53:C53 C9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C19 B27:C27 E19:F19 B29:G44 E27:F27 B63:G77 E53:F53 E61:F61 G11:G18 G45:G52 B10 F10:G10 G26 D12:D18 D20:D26 D28 D45:D52 D11 E10 C11 C10:D10 E11" unlockedFormula="1"/>
    <ignoredError sqref="D19 D27 D62 G53:G62 G19 G20:G25 G27:G28" formula="1" unlockedFormula="1"/>
    <ignoredError sqref="C61 D54:D60 B53:C53" formulaRange="1" unlockedFormula="1"/>
    <ignoredError sqref="D53 D61" formula="1" formulaRange="1" unlockedFormula="1"/>
    <ignoredError sqref="B61 B54:C6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22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21" t="s">
        <v>429</v>
      </c>
      <c r="B1" s="313"/>
      <c r="C1" s="313"/>
      <c r="D1" s="313"/>
      <c r="E1" s="313"/>
      <c r="F1" s="313"/>
      <c r="G1" s="314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x14ac:dyDescent="0.25">
      <c r="A4" s="111" t="s">
        <v>430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diciembre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316" t="s">
        <v>431</v>
      </c>
      <c r="B7" s="319" t="s">
        <v>304</v>
      </c>
      <c r="C7" s="319"/>
      <c r="D7" s="319"/>
      <c r="E7" s="319"/>
      <c r="F7" s="319"/>
      <c r="G7" s="319" t="s">
        <v>305</v>
      </c>
    </row>
    <row r="8" spans="1:7" ht="30" x14ac:dyDescent="0.25">
      <c r="A8" s="317"/>
      <c r="B8" s="7" t="s">
        <v>306</v>
      </c>
      <c r="C8" s="32" t="s">
        <v>394</v>
      </c>
      <c r="D8" s="32" t="s">
        <v>237</v>
      </c>
      <c r="E8" s="32" t="s">
        <v>192</v>
      </c>
      <c r="F8" s="32" t="s">
        <v>209</v>
      </c>
      <c r="G8" s="329"/>
    </row>
    <row r="9" spans="1:7" ht="15.75" customHeight="1" x14ac:dyDescent="0.25">
      <c r="A9" s="26" t="s">
        <v>432</v>
      </c>
      <c r="B9" s="185">
        <f>SUM(B10,B11,B12,B15,B16,B19)</f>
        <v>144232311.97</v>
      </c>
      <c r="C9" s="185">
        <f t="shared" ref="C9:G9" si="0">SUM(C10,C11,C12,C15,C16,C19)</f>
        <v>1000000</v>
      </c>
      <c r="D9" s="185">
        <f t="shared" si="0"/>
        <v>145232311.97</v>
      </c>
      <c r="E9" s="185">
        <f t="shared" si="0"/>
        <v>142128215.97999999</v>
      </c>
      <c r="F9" s="185">
        <f t="shared" si="0"/>
        <v>138565025.65000001</v>
      </c>
      <c r="G9" s="185">
        <f t="shared" si="0"/>
        <v>3104095.9900000095</v>
      </c>
    </row>
    <row r="10" spans="1:7" x14ac:dyDescent="0.25">
      <c r="A10" s="57" t="s">
        <v>433</v>
      </c>
      <c r="B10" s="251">
        <v>144232311.97</v>
      </c>
      <c r="C10" s="251">
        <v>1000000</v>
      </c>
      <c r="D10" s="216">
        <v>145232311.97</v>
      </c>
      <c r="E10" s="262">
        <v>142128215.97999999</v>
      </c>
      <c r="F10" s="262">
        <v>138565025.65000001</v>
      </c>
      <c r="G10" s="186">
        <f>D10-E10</f>
        <v>3104095.9900000095</v>
      </c>
    </row>
    <row r="11" spans="1:7" ht="15.75" customHeight="1" x14ac:dyDescent="0.25">
      <c r="A11" s="57" t="s">
        <v>434</v>
      </c>
      <c r="B11" s="186">
        <v>0</v>
      </c>
      <c r="C11" s="186">
        <v>0</v>
      </c>
      <c r="D11" s="186">
        <v>0</v>
      </c>
      <c r="E11" s="186">
        <v>0</v>
      </c>
      <c r="F11" s="186">
        <v>0</v>
      </c>
      <c r="G11" s="186">
        <f t="shared" ref="G11:G19" si="1">D11-E11</f>
        <v>0</v>
      </c>
    </row>
    <row r="12" spans="1:7" x14ac:dyDescent="0.25">
      <c r="A12" s="57" t="s">
        <v>435</v>
      </c>
      <c r="B12" s="186">
        <f>B13+B14</f>
        <v>0</v>
      </c>
      <c r="C12" s="186">
        <f t="shared" ref="C12:G12" si="2">C13+C14</f>
        <v>0</v>
      </c>
      <c r="D12" s="186">
        <f t="shared" si="2"/>
        <v>0</v>
      </c>
      <c r="E12" s="186">
        <f t="shared" si="2"/>
        <v>0</v>
      </c>
      <c r="F12" s="186">
        <f t="shared" si="2"/>
        <v>0</v>
      </c>
      <c r="G12" s="186">
        <f t="shared" si="2"/>
        <v>0</v>
      </c>
    </row>
    <row r="13" spans="1:7" x14ac:dyDescent="0.25">
      <c r="A13" s="76" t="s">
        <v>436</v>
      </c>
      <c r="B13" s="186">
        <v>0</v>
      </c>
      <c r="C13" s="186">
        <v>0</v>
      </c>
      <c r="D13" s="186">
        <v>0</v>
      </c>
      <c r="E13" s="186">
        <v>0</v>
      </c>
      <c r="F13" s="186">
        <v>0</v>
      </c>
      <c r="G13" s="186">
        <f t="shared" si="1"/>
        <v>0</v>
      </c>
    </row>
    <row r="14" spans="1:7" x14ac:dyDescent="0.25">
      <c r="A14" s="76" t="s">
        <v>437</v>
      </c>
      <c r="B14" s="186">
        <v>0</v>
      </c>
      <c r="C14" s="186">
        <v>0</v>
      </c>
      <c r="D14" s="186">
        <v>0</v>
      </c>
      <c r="E14" s="186">
        <v>0</v>
      </c>
      <c r="F14" s="186">
        <v>0</v>
      </c>
      <c r="G14" s="186">
        <f t="shared" si="1"/>
        <v>0</v>
      </c>
    </row>
    <row r="15" spans="1:7" x14ac:dyDescent="0.25">
      <c r="A15" s="57" t="s">
        <v>438</v>
      </c>
      <c r="B15" s="186">
        <v>0</v>
      </c>
      <c r="C15" s="186">
        <v>0</v>
      </c>
      <c r="D15" s="186">
        <v>0</v>
      </c>
      <c r="E15" s="186">
        <v>0</v>
      </c>
      <c r="F15" s="186">
        <v>0</v>
      </c>
      <c r="G15" s="186">
        <f t="shared" si="1"/>
        <v>0</v>
      </c>
    </row>
    <row r="16" spans="1:7" ht="30" x14ac:dyDescent="0.25">
      <c r="A16" s="58" t="s">
        <v>439</v>
      </c>
      <c r="B16" s="186">
        <f>B17+B18</f>
        <v>0</v>
      </c>
      <c r="C16" s="186">
        <f t="shared" ref="C16:G16" si="3">C17+C18</f>
        <v>0</v>
      </c>
      <c r="D16" s="186">
        <f t="shared" si="3"/>
        <v>0</v>
      </c>
      <c r="E16" s="186">
        <f t="shared" si="3"/>
        <v>0</v>
      </c>
      <c r="F16" s="186">
        <f t="shared" si="3"/>
        <v>0</v>
      </c>
      <c r="G16" s="186">
        <f t="shared" si="3"/>
        <v>0</v>
      </c>
    </row>
    <row r="17" spans="1:7" x14ac:dyDescent="0.25">
      <c r="A17" s="76" t="s">
        <v>440</v>
      </c>
      <c r="B17" s="186">
        <v>0</v>
      </c>
      <c r="C17" s="186">
        <v>0</v>
      </c>
      <c r="D17" s="186">
        <v>0</v>
      </c>
      <c r="E17" s="186">
        <v>0</v>
      </c>
      <c r="F17" s="186">
        <v>0</v>
      </c>
      <c r="G17" s="186">
        <f t="shared" si="1"/>
        <v>0</v>
      </c>
    </row>
    <row r="18" spans="1:7" x14ac:dyDescent="0.25">
      <c r="A18" s="76" t="s">
        <v>441</v>
      </c>
      <c r="B18" s="186">
        <v>0</v>
      </c>
      <c r="C18" s="186">
        <v>0</v>
      </c>
      <c r="D18" s="186">
        <v>0</v>
      </c>
      <c r="E18" s="186">
        <v>0</v>
      </c>
      <c r="F18" s="186">
        <v>0</v>
      </c>
      <c r="G18" s="186">
        <f t="shared" si="1"/>
        <v>0</v>
      </c>
    </row>
    <row r="19" spans="1:7" x14ac:dyDescent="0.25">
      <c r="A19" s="57" t="s">
        <v>442</v>
      </c>
      <c r="B19" s="186">
        <v>0</v>
      </c>
      <c r="C19" s="186">
        <v>0</v>
      </c>
      <c r="D19" s="186">
        <v>0</v>
      </c>
      <c r="E19" s="186">
        <v>0</v>
      </c>
      <c r="F19" s="186">
        <v>0</v>
      </c>
      <c r="G19" s="186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443</v>
      </c>
      <c r="B21" s="185">
        <f>SUM(B22,B23,B24,B27,B28,B31)</f>
        <v>3418404.33</v>
      </c>
      <c r="C21" s="185">
        <f t="shared" ref="C21:F21" si="4">SUM(C22,C23,C24,C27,C28,C31)</f>
        <v>-412979.44</v>
      </c>
      <c r="D21" s="185">
        <f t="shared" si="4"/>
        <v>3005424.89</v>
      </c>
      <c r="E21" s="185">
        <f t="shared" si="4"/>
        <v>3005424.89</v>
      </c>
      <c r="F21" s="185">
        <f t="shared" si="4"/>
        <v>3005424.89</v>
      </c>
      <c r="G21" s="185">
        <f>SUM(G22,G23,G24,G27,G28,G31)</f>
        <v>0</v>
      </c>
    </row>
    <row r="22" spans="1:7" x14ac:dyDescent="0.25">
      <c r="A22" s="57" t="s">
        <v>433</v>
      </c>
      <c r="B22" s="262">
        <v>3418404.33</v>
      </c>
      <c r="C22" s="262">
        <v>-412979.44</v>
      </c>
      <c r="D22" s="263">
        <f>B22+C22</f>
        <v>3005424.89</v>
      </c>
      <c r="E22" s="262">
        <v>3005424.89</v>
      </c>
      <c r="F22" s="262">
        <v>3005424.89</v>
      </c>
      <c r="G22" s="186">
        <f t="shared" ref="G22:G31" si="5">D22-E22</f>
        <v>0</v>
      </c>
    </row>
    <row r="23" spans="1:7" x14ac:dyDescent="0.25">
      <c r="A23" s="57" t="s">
        <v>434</v>
      </c>
      <c r="B23" s="186">
        <v>0</v>
      </c>
      <c r="C23" s="186">
        <v>0</v>
      </c>
      <c r="D23" s="186">
        <v>0</v>
      </c>
      <c r="E23" s="186">
        <v>0</v>
      </c>
      <c r="F23" s="186">
        <v>0</v>
      </c>
      <c r="G23" s="186">
        <f t="shared" si="5"/>
        <v>0</v>
      </c>
    </row>
    <row r="24" spans="1:7" x14ac:dyDescent="0.25">
      <c r="A24" s="57" t="s">
        <v>435</v>
      </c>
      <c r="B24" s="186">
        <f t="shared" ref="B24:G24" si="6">B25+B26</f>
        <v>0</v>
      </c>
      <c r="C24" s="186">
        <f t="shared" si="6"/>
        <v>0</v>
      </c>
      <c r="D24" s="186">
        <f t="shared" si="6"/>
        <v>0</v>
      </c>
      <c r="E24" s="186">
        <f t="shared" si="6"/>
        <v>0</v>
      </c>
      <c r="F24" s="186">
        <f t="shared" si="6"/>
        <v>0</v>
      </c>
      <c r="G24" s="186">
        <f t="shared" si="6"/>
        <v>0</v>
      </c>
    </row>
    <row r="25" spans="1:7" x14ac:dyDescent="0.25">
      <c r="A25" s="76" t="s">
        <v>436</v>
      </c>
      <c r="B25" s="186">
        <v>0</v>
      </c>
      <c r="C25" s="186">
        <v>0</v>
      </c>
      <c r="D25" s="186">
        <v>0</v>
      </c>
      <c r="E25" s="186">
        <v>0</v>
      </c>
      <c r="F25" s="186">
        <v>0</v>
      </c>
      <c r="G25" s="186">
        <f t="shared" si="5"/>
        <v>0</v>
      </c>
    </row>
    <row r="26" spans="1:7" x14ac:dyDescent="0.25">
      <c r="A26" s="76" t="s">
        <v>437</v>
      </c>
      <c r="B26" s="186">
        <v>0</v>
      </c>
      <c r="C26" s="186">
        <v>0</v>
      </c>
      <c r="D26" s="186">
        <v>0</v>
      </c>
      <c r="E26" s="186">
        <v>0</v>
      </c>
      <c r="F26" s="186">
        <v>0</v>
      </c>
      <c r="G26" s="186">
        <f t="shared" si="5"/>
        <v>0</v>
      </c>
    </row>
    <row r="27" spans="1:7" x14ac:dyDescent="0.25">
      <c r="A27" s="57" t="s">
        <v>438</v>
      </c>
      <c r="B27" s="186">
        <v>0</v>
      </c>
      <c r="C27" s="186">
        <v>0</v>
      </c>
      <c r="D27" s="186">
        <v>0</v>
      </c>
      <c r="E27" s="186">
        <v>0</v>
      </c>
      <c r="F27" s="186">
        <v>0</v>
      </c>
      <c r="G27" s="186">
        <f t="shared" si="5"/>
        <v>0</v>
      </c>
    </row>
    <row r="28" spans="1:7" ht="30" x14ac:dyDescent="0.25">
      <c r="A28" s="58" t="s">
        <v>439</v>
      </c>
      <c r="B28" s="186">
        <f t="shared" ref="B28:G28" si="7">B29+B30</f>
        <v>0</v>
      </c>
      <c r="C28" s="186">
        <f t="shared" si="7"/>
        <v>0</v>
      </c>
      <c r="D28" s="186">
        <f t="shared" si="7"/>
        <v>0</v>
      </c>
      <c r="E28" s="186">
        <f t="shared" si="7"/>
        <v>0</v>
      </c>
      <c r="F28" s="186">
        <f t="shared" si="7"/>
        <v>0</v>
      </c>
      <c r="G28" s="186">
        <f t="shared" si="7"/>
        <v>0</v>
      </c>
    </row>
    <row r="29" spans="1:7" x14ac:dyDescent="0.25">
      <c r="A29" s="76" t="s">
        <v>440</v>
      </c>
      <c r="B29" s="186"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f t="shared" si="5"/>
        <v>0</v>
      </c>
    </row>
    <row r="30" spans="1:7" x14ac:dyDescent="0.25">
      <c r="A30" s="76" t="s">
        <v>441</v>
      </c>
      <c r="B30" s="186">
        <v>0</v>
      </c>
      <c r="C30" s="186">
        <v>0</v>
      </c>
      <c r="D30" s="186">
        <v>0</v>
      </c>
      <c r="E30" s="186">
        <v>0</v>
      </c>
      <c r="F30" s="186">
        <v>0</v>
      </c>
      <c r="G30" s="186">
        <f t="shared" si="5"/>
        <v>0</v>
      </c>
    </row>
    <row r="31" spans="1:7" x14ac:dyDescent="0.25">
      <c r="A31" s="57" t="s">
        <v>442</v>
      </c>
      <c r="B31" s="186">
        <v>0</v>
      </c>
      <c r="C31" s="186">
        <v>0</v>
      </c>
      <c r="D31" s="186">
        <v>0</v>
      </c>
      <c r="E31" s="186">
        <v>0</v>
      </c>
      <c r="F31" s="186">
        <v>0</v>
      </c>
      <c r="G31" s="186">
        <f t="shared" si="5"/>
        <v>0</v>
      </c>
    </row>
    <row r="32" spans="1:7" x14ac:dyDescent="0.25">
      <c r="A32" s="44"/>
      <c r="B32" s="187"/>
      <c r="C32" s="187"/>
      <c r="D32" s="187"/>
      <c r="E32" s="187"/>
      <c r="F32" s="187"/>
      <c r="G32" s="187"/>
    </row>
    <row r="33" spans="1:7" ht="14.45" customHeight="1" x14ac:dyDescent="0.25">
      <c r="A33" s="3" t="s">
        <v>444</v>
      </c>
      <c r="B33" s="185">
        <f>B21+B9</f>
        <v>147650716.30000001</v>
      </c>
      <c r="C33" s="185">
        <f t="shared" ref="C33:G33" si="8">C21+C9</f>
        <v>587020.56000000006</v>
      </c>
      <c r="D33" s="185">
        <f t="shared" si="8"/>
        <v>148237736.85999998</v>
      </c>
      <c r="E33" s="185">
        <f t="shared" si="8"/>
        <v>145133640.86999997</v>
      </c>
      <c r="F33" s="185">
        <f t="shared" si="8"/>
        <v>141570450.53999999</v>
      </c>
      <c r="G33" s="185">
        <f t="shared" si="8"/>
        <v>3104095.9900000095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3 B11:G11 B23:F33 B15:F21 B14:E14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Tesorería Municipal</cp:lastModifiedBy>
  <cp:revision/>
  <dcterms:created xsi:type="dcterms:W3CDTF">2023-03-16T22:14:51Z</dcterms:created>
  <dcterms:modified xsi:type="dcterms:W3CDTF">2026-02-27T20:16:14Z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